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85649d22ccf351b/문서/Finance/"/>
    </mc:Choice>
  </mc:AlternateContent>
  <xr:revisionPtr revIDLastSave="140" documentId="8_{9EC843D4-4488-464E-B4E1-069444A56BB3}" xr6:coauthVersionLast="47" xr6:coauthVersionMax="47" xr10:uidLastSave="{D71AD053-ABFD-412B-919D-5762BD75217B}"/>
  <bookViews>
    <workbookView xWindow="-38520" yWindow="-4485" windowWidth="38640" windowHeight="21120" xr2:uid="{0B3788C8-6E9F-49F0-92C2-76ADF194083F}"/>
  </bookViews>
  <sheets>
    <sheet name="미창석유" sheetId="2" r:id="rId1"/>
    <sheet name="Char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D9" i="2" l="1"/>
  <c r="AD10" i="2" s="1"/>
  <c r="AD6" i="2"/>
  <c r="AD5" i="2"/>
  <c r="AD7" i="2" s="1"/>
  <c r="AE10" i="2"/>
  <c r="AE7" i="2"/>
  <c r="AE11" i="2" s="1"/>
  <c r="AE12" i="2" s="1"/>
  <c r="AC7" i="2"/>
  <c r="AC8" i="2" s="1"/>
  <c r="AC10" i="2"/>
  <c r="F5" i="2"/>
  <c r="J5" i="2"/>
  <c r="N5" i="2"/>
  <c r="R5" i="2"/>
  <c r="V5" i="2"/>
  <c r="Z5" i="2"/>
  <c r="F6" i="2"/>
  <c r="F7" i="2" s="1"/>
  <c r="J6" i="2"/>
  <c r="J7" i="2" s="1"/>
  <c r="N6" i="2"/>
  <c r="R6" i="2"/>
  <c r="V6" i="2"/>
  <c r="Z6" i="2"/>
  <c r="Z7" i="2" s="1"/>
  <c r="Z8" i="2" s="1"/>
  <c r="C7" i="2"/>
  <c r="D7" i="2"/>
  <c r="D8" i="2" s="1"/>
  <c r="E7" i="2"/>
  <c r="G7" i="2"/>
  <c r="G11" i="2" s="1"/>
  <c r="G12" i="2" s="1"/>
  <c r="H7" i="2"/>
  <c r="H11" i="2" s="1"/>
  <c r="H12" i="2" s="1"/>
  <c r="I7" i="2"/>
  <c r="I11" i="2" s="1"/>
  <c r="I12" i="2" s="1"/>
  <c r="K7" i="2"/>
  <c r="L7" i="2"/>
  <c r="L8" i="2" s="1"/>
  <c r="M7" i="2"/>
  <c r="O7" i="2"/>
  <c r="O11" i="2" s="1"/>
  <c r="O12" i="2" s="1"/>
  <c r="P7" i="2"/>
  <c r="P11" i="2" s="1"/>
  <c r="P12" i="2" s="1"/>
  <c r="Q7" i="2"/>
  <c r="Q11" i="2" s="1"/>
  <c r="Q12" i="2" s="1"/>
  <c r="R7" i="2"/>
  <c r="R11" i="2" s="1"/>
  <c r="R12" i="2" s="1"/>
  <c r="S7" i="2"/>
  <c r="T7" i="2"/>
  <c r="U7" i="2"/>
  <c r="U8" i="2" s="1"/>
  <c r="W7" i="2"/>
  <c r="W11" i="2" s="1"/>
  <c r="X7" i="2"/>
  <c r="X11" i="2" s="1"/>
  <c r="X12" i="2" s="1"/>
  <c r="Y7" i="2"/>
  <c r="Y11" i="2" s="1"/>
  <c r="C8" i="2"/>
  <c r="E8" i="2"/>
  <c r="H8" i="2"/>
  <c r="K8" i="2"/>
  <c r="M8" i="2"/>
  <c r="O8" i="2"/>
  <c r="Q8" i="2"/>
  <c r="S8" i="2"/>
  <c r="T8" i="2"/>
  <c r="W8" i="2"/>
  <c r="X8" i="2"/>
  <c r="AA8" i="2"/>
  <c r="AB8" i="2"/>
  <c r="F9" i="2"/>
  <c r="F10" i="2" s="1"/>
  <c r="J9" i="2"/>
  <c r="J10" i="2" s="1"/>
  <c r="N9" i="2"/>
  <c r="R9" i="2"/>
  <c r="R10" i="2" s="1"/>
  <c r="V9" i="2"/>
  <c r="V10" i="2" s="1"/>
  <c r="Z9" i="2"/>
  <c r="C10" i="2"/>
  <c r="D10" i="2"/>
  <c r="E10" i="2"/>
  <c r="G10" i="2"/>
  <c r="H10" i="2"/>
  <c r="I10" i="2"/>
  <c r="K10" i="2"/>
  <c r="L10" i="2"/>
  <c r="M10" i="2"/>
  <c r="O10" i="2"/>
  <c r="P10" i="2"/>
  <c r="Q10" i="2"/>
  <c r="S10" i="2"/>
  <c r="T10" i="2"/>
  <c r="U10" i="2"/>
  <c r="W10" i="2"/>
  <c r="X10" i="2"/>
  <c r="Y10" i="2"/>
  <c r="AA10" i="2"/>
  <c r="AB10" i="2"/>
  <c r="C11" i="2"/>
  <c r="C12" i="2" s="1"/>
  <c r="E11" i="2"/>
  <c r="E12" i="2" s="1"/>
  <c r="K11" i="2"/>
  <c r="K12" i="2" s="1"/>
  <c r="M11" i="2"/>
  <c r="M12" i="2" s="1"/>
  <c r="S11" i="2"/>
  <c r="T11" i="2"/>
  <c r="T12" i="2" s="1"/>
  <c r="U11" i="2"/>
  <c r="U12" i="2" s="1"/>
  <c r="S12" i="2"/>
  <c r="AA12" i="2"/>
  <c r="AB12" i="2"/>
  <c r="AE8" i="2" l="1"/>
  <c r="AD8" i="2"/>
  <c r="AD11" i="2"/>
  <c r="AD12" i="2" s="1"/>
  <c r="AC11" i="2"/>
  <c r="AC12" i="2" s="1"/>
  <c r="J11" i="2"/>
  <c r="J12" i="2" s="1"/>
  <c r="J8" i="2"/>
  <c r="F11" i="2"/>
  <c r="F12" i="2" s="1"/>
  <c r="F8" i="2"/>
  <c r="L11" i="2"/>
  <c r="L12" i="2" s="1"/>
  <c r="R8" i="2"/>
  <c r="I8" i="2"/>
  <c r="D11" i="2"/>
  <c r="D12" i="2" s="1"/>
  <c r="Y8" i="2"/>
  <c r="P8" i="2"/>
  <c r="G8" i="2"/>
  <c r="Z10" i="2"/>
  <c r="Z11" i="2"/>
  <c r="Z12" i="2" s="1"/>
  <c r="Y12" i="2"/>
  <c r="W12" i="2"/>
  <c r="N10" i="2"/>
  <c r="V7" i="2"/>
  <c r="N7" i="2"/>
  <c r="N11" i="2" l="1"/>
  <c r="N12" i="2" s="1"/>
  <c r="N8" i="2"/>
  <c r="V11" i="2"/>
  <c r="V12" i="2" s="1"/>
  <c r="V8" i="2"/>
</calcChain>
</file>

<file path=xl/sharedStrings.xml><?xml version="1.0" encoding="utf-8"?>
<sst xmlns="http://schemas.openxmlformats.org/spreadsheetml/2006/main" count="43" uniqueCount="43">
  <si>
    <r>
      <t>Additive(</t>
    </r>
    <r>
      <rPr>
        <sz val="10"/>
        <color theme="1"/>
        <rFont val="돋움"/>
        <family val="3"/>
        <charset val="129"/>
      </rPr>
      <t>수입</t>
    </r>
    <r>
      <rPr>
        <sz val="10"/>
        <color theme="1"/>
        <rFont val="Arial Narrow"/>
        <family val="2"/>
      </rPr>
      <t>)-</t>
    </r>
    <r>
      <rPr>
        <sz val="10"/>
        <color theme="1"/>
        <rFont val="돋움"/>
        <family val="3"/>
        <charset val="129"/>
      </rPr>
      <t>원재료</t>
    </r>
    <phoneticPr fontId="3" type="noConversion"/>
  </si>
  <si>
    <r>
      <t>Base oil(</t>
    </r>
    <r>
      <rPr>
        <sz val="10"/>
        <color theme="1"/>
        <rFont val="돋움"/>
        <family val="3"/>
        <charset val="129"/>
      </rPr>
      <t>수입</t>
    </r>
    <r>
      <rPr>
        <sz val="10"/>
        <color theme="1"/>
        <rFont val="Arial Narrow"/>
        <family val="2"/>
      </rPr>
      <t>)-</t>
    </r>
    <r>
      <rPr>
        <sz val="10"/>
        <color theme="1"/>
        <rFont val="돋움"/>
        <family val="3"/>
        <charset val="129"/>
      </rPr>
      <t>원재료</t>
    </r>
    <phoneticPr fontId="3" type="noConversion"/>
  </si>
  <si>
    <r>
      <t>Base oil(</t>
    </r>
    <r>
      <rPr>
        <sz val="10"/>
        <color theme="1"/>
        <rFont val="돋움"/>
        <family val="3"/>
        <charset val="129"/>
      </rPr>
      <t>국내</t>
    </r>
    <r>
      <rPr>
        <sz val="10"/>
        <color theme="1"/>
        <rFont val="Arial Narrow"/>
        <family val="2"/>
      </rPr>
      <t>)-</t>
    </r>
    <r>
      <rPr>
        <sz val="10"/>
        <color theme="1"/>
        <rFont val="돋움"/>
        <family val="3"/>
        <charset val="129"/>
      </rPr>
      <t>원재료</t>
    </r>
    <phoneticPr fontId="3" type="noConversion"/>
  </si>
  <si>
    <r>
      <rPr>
        <sz val="10"/>
        <color theme="1"/>
        <rFont val="맑은 고딕"/>
        <family val="2"/>
        <charset val="129"/>
      </rPr>
      <t>윤활유</t>
    </r>
    <r>
      <rPr>
        <sz val="10"/>
        <color theme="1"/>
        <rFont val="Arial Narrow"/>
        <family val="2"/>
      </rPr>
      <t>(</t>
    </r>
    <r>
      <rPr>
        <sz val="10"/>
        <color theme="1"/>
        <rFont val="맑은 고딕"/>
        <family val="2"/>
        <charset val="129"/>
      </rPr>
      <t>내수</t>
    </r>
    <r>
      <rPr>
        <sz val="10"/>
        <color theme="1"/>
        <rFont val="Arial Narrow"/>
        <family val="2"/>
      </rPr>
      <t>)-</t>
    </r>
    <r>
      <rPr>
        <sz val="10"/>
        <color theme="1"/>
        <rFont val="맑은 고딕"/>
        <family val="2"/>
        <charset val="129"/>
      </rPr>
      <t>제품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"/>
        <family val="2"/>
        <charset val="129"/>
      </rPr>
      <t>미창석유</t>
    </r>
    <phoneticPr fontId="3" type="noConversion"/>
  </si>
  <si>
    <r>
      <rPr>
        <sz val="10"/>
        <color theme="1"/>
        <rFont val="맑은 고딕"/>
        <family val="2"/>
        <charset val="129"/>
      </rPr>
      <t>윤활유</t>
    </r>
    <r>
      <rPr>
        <sz val="10"/>
        <color theme="1"/>
        <rFont val="Arial Narrow"/>
        <family val="2"/>
      </rPr>
      <t>(</t>
    </r>
    <r>
      <rPr>
        <sz val="10"/>
        <color theme="1"/>
        <rFont val="맑은 고딕"/>
        <family val="2"/>
        <charset val="129"/>
      </rPr>
      <t>수출</t>
    </r>
    <r>
      <rPr>
        <sz val="10"/>
        <color theme="1"/>
        <rFont val="Arial Narrow"/>
        <family val="2"/>
      </rPr>
      <t>)-</t>
    </r>
    <r>
      <rPr>
        <sz val="10"/>
        <color theme="1"/>
        <rFont val="맑은 고딕"/>
        <family val="2"/>
        <charset val="129"/>
      </rPr>
      <t>제품, 미창석유</t>
    </r>
    <phoneticPr fontId="3" type="noConversion"/>
  </si>
  <si>
    <t>OPM</t>
    <phoneticPr fontId="3" type="noConversion"/>
  </si>
  <si>
    <r>
      <rPr>
        <sz val="10"/>
        <color theme="1"/>
        <rFont val="돋움"/>
        <family val="3"/>
        <charset val="129"/>
      </rPr>
      <t>영업이익</t>
    </r>
    <phoneticPr fontId="3" type="noConversion"/>
  </si>
  <si>
    <r>
      <rPr>
        <sz val="10"/>
        <color theme="1"/>
        <rFont val="돋움"/>
        <family val="3"/>
        <charset val="129"/>
      </rPr>
      <t>판관비율</t>
    </r>
    <phoneticPr fontId="3" type="noConversion"/>
  </si>
  <si>
    <r>
      <rPr>
        <sz val="10"/>
        <color theme="1"/>
        <rFont val="돋움"/>
        <family val="3"/>
        <charset val="129"/>
      </rPr>
      <t>판관비</t>
    </r>
    <phoneticPr fontId="3" type="noConversion"/>
  </si>
  <si>
    <t>GPM</t>
    <phoneticPr fontId="3" type="noConversion"/>
  </si>
  <si>
    <r>
      <rPr>
        <sz val="10"/>
        <color theme="1"/>
        <rFont val="돋움"/>
        <family val="3"/>
        <charset val="129"/>
      </rPr>
      <t>매출총이익</t>
    </r>
    <phoneticPr fontId="3" type="noConversion"/>
  </si>
  <si>
    <r>
      <rPr>
        <sz val="10"/>
        <color theme="1"/>
        <rFont val="돋움"/>
        <family val="3"/>
        <charset val="129"/>
      </rPr>
      <t>매출원가</t>
    </r>
    <phoneticPr fontId="3" type="noConversion"/>
  </si>
  <si>
    <r>
      <rPr>
        <sz val="10"/>
        <color theme="1"/>
        <rFont val="돋움"/>
        <family val="3"/>
        <charset val="129"/>
      </rPr>
      <t>매출액</t>
    </r>
    <r>
      <rPr>
        <sz val="10"/>
        <color theme="1"/>
        <rFont val="Arial Narrow"/>
        <family val="2"/>
      </rPr>
      <t xml:space="preserve"> (</t>
    </r>
    <r>
      <rPr>
        <sz val="10"/>
        <color theme="1"/>
        <rFont val="돋움"/>
        <family val="2"/>
        <charset val="129"/>
      </rPr>
      <t>미창석유)</t>
    </r>
    <phoneticPr fontId="3" type="noConversion"/>
  </si>
  <si>
    <t>21.2q</t>
    <phoneticPr fontId="3" type="noConversion"/>
  </si>
  <si>
    <t>21.1q</t>
    <phoneticPr fontId="3" type="noConversion"/>
  </si>
  <si>
    <t>20.4q</t>
    <phoneticPr fontId="3" type="noConversion"/>
  </si>
  <si>
    <t>20.3q</t>
    <phoneticPr fontId="3" type="noConversion"/>
  </si>
  <si>
    <t>20.2q</t>
    <phoneticPr fontId="3" type="noConversion"/>
  </si>
  <si>
    <t>20.1q</t>
    <phoneticPr fontId="3" type="noConversion"/>
  </si>
  <si>
    <t>19.4q</t>
    <phoneticPr fontId="3" type="noConversion"/>
  </si>
  <si>
    <t>19.3q</t>
    <phoneticPr fontId="3" type="noConversion"/>
  </si>
  <si>
    <t>19.2q</t>
    <phoneticPr fontId="3" type="noConversion"/>
  </si>
  <si>
    <t>19.1q</t>
    <phoneticPr fontId="3" type="noConversion"/>
  </si>
  <si>
    <t>18.4q</t>
  </si>
  <si>
    <t>18.3q</t>
  </si>
  <si>
    <t>18.2q</t>
  </si>
  <si>
    <t>18.1q</t>
  </si>
  <si>
    <t>17.4q</t>
  </si>
  <si>
    <t>17.3q</t>
  </si>
  <si>
    <t>17.2q</t>
  </si>
  <si>
    <t>17.1q</t>
  </si>
  <si>
    <t>16.4q</t>
  </si>
  <si>
    <t>16.3q</t>
  </si>
  <si>
    <t>16.2q</t>
  </si>
  <si>
    <t>16.1q</t>
  </si>
  <si>
    <t>15.4q</t>
    <phoneticPr fontId="3" type="noConversion"/>
  </si>
  <si>
    <t>15.3q</t>
    <phoneticPr fontId="3" type="noConversion"/>
  </si>
  <si>
    <t>15.2q</t>
    <phoneticPr fontId="3" type="noConversion"/>
  </si>
  <si>
    <t>15.1q</t>
    <phoneticPr fontId="3" type="noConversion"/>
  </si>
  <si>
    <r>
      <rPr>
        <sz val="10"/>
        <color theme="1"/>
        <rFont val="돋움"/>
        <family val="3"/>
        <charset val="129"/>
      </rPr>
      <t>구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분</t>
    </r>
    <phoneticPr fontId="3" type="noConversion"/>
  </si>
  <si>
    <t>21.3q</t>
    <phoneticPr fontId="3" type="noConversion"/>
  </si>
  <si>
    <t>21.4q</t>
    <phoneticPr fontId="3" type="noConversion"/>
  </si>
  <si>
    <t>22.1q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</si>
</sst>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.0%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Arial Narrow"/>
      <family val="2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10"/>
      <name val="Arial Narrow"/>
      <family val="2"/>
    </font>
    <font>
      <sz val="10"/>
      <color theme="1"/>
      <name val="Arial Narrow"/>
      <family val="2"/>
      <charset val="129"/>
    </font>
    <font>
      <sz val="10"/>
      <color theme="1"/>
      <name val="맑은 고딕"/>
      <family val="2"/>
      <charset val="129"/>
    </font>
    <font>
      <sz val="10"/>
      <color theme="1"/>
      <name val="돋움"/>
      <family val="2"/>
      <charset val="129"/>
    </font>
    <font>
      <sz val="10"/>
      <color theme="1"/>
      <name val="Arial Narrow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41" fontId="2" fillId="0" borderId="0" xfId="0" applyNumberFormat="1" applyFont="1">
      <alignment vertical="center"/>
    </xf>
    <xf numFmtId="41" fontId="2" fillId="0" borderId="0" xfId="1" applyFont="1">
      <alignment vertical="center"/>
    </xf>
    <xf numFmtId="176" fontId="2" fillId="0" borderId="0" xfId="2" applyNumberFormat="1" applyFont="1">
      <alignment vertical="center"/>
    </xf>
    <xf numFmtId="41" fontId="2" fillId="0" borderId="1" xfId="1" applyFont="1" applyBorder="1">
      <alignment vertical="center"/>
    </xf>
    <xf numFmtId="0" fontId="2" fillId="0" borderId="1" xfId="0" applyFont="1" applyBorder="1">
      <alignment vertical="center"/>
    </xf>
    <xf numFmtId="41" fontId="5" fillId="0" borderId="1" xfId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176" fontId="5" fillId="0" borderId="1" xfId="2" applyNumberFormat="1" applyFont="1" applyFill="1" applyBorder="1" applyAlignment="1">
      <alignment horizontal="center" vertical="center" wrapText="1"/>
    </xf>
    <xf numFmtId="10" fontId="2" fillId="0" borderId="0" xfId="0" applyNumberFormat="1" applyFont="1">
      <alignment vertical="center"/>
    </xf>
    <xf numFmtId="9" fontId="2" fillId="0" borderId="0" xfId="2" applyFont="1">
      <alignment vertical="center"/>
    </xf>
    <xf numFmtId="0" fontId="8" fillId="0" borderId="0" xfId="0" applyFont="1">
      <alignment vertical="center"/>
    </xf>
    <xf numFmtId="41" fontId="5" fillId="0" borderId="0" xfId="1" applyFont="1" applyFill="1" applyBorder="1" applyAlignment="1">
      <alignment horizontal="center" vertical="center" wrapText="1"/>
    </xf>
    <xf numFmtId="176" fontId="5" fillId="0" borderId="0" xfId="2" applyNumberFormat="1" applyFont="1" applyFill="1" applyBorder="1" applyAlignment="1">
      <alignment horizontal="center" vertical="center" wrapText="1"/>
    </xf>
    <xf numFmtId="41" fontId="2" fillId="0" borderId="0" xfId="1" applyFont="1" applyBorder="1">
      <alignment vertical="center"/>
    </xf>
    <xf numFmtId="0" fontId="2" fillId="0" borderId="1" xfId="0" applyFont="1" applyFill="1" applyBorder="1">
      <alignment vertical="center"/>
    </xf>
    <xf numFmtId="176" fontId="2" fillId="0" borderId="0" xfId="2" applyNumberFormat="1" applyFont="1" applyFill="1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9" fillId="0" borderId="3" xfId="0" applyFont="1" applyBorder="1">
      <alignment vertical="center"/>
    </xf>
    <xf numFmtId="41" fontId="5" fillId="0" borderId="3" xfId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미창석유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미창석유!$B$8</c:f>
              <c:strCache>
                <c:ptCount val="1"/>
                <c:pt idx="0">
                  <c:v>GPM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미창석유!$C$4:$AE$4</c:f>
              <c:strCache>
                <c:ptCount val="29"/>
                <c:pt idx="0">
                  <c:v>15.1q</c:v>
                </c:pt>
                <c:pt idx="1">
                  <c:v>15.2q</c:v>
                </c:pt>
                <c:pt idx="2">
                  <c:v>15.3q</c:v>
                </c:pt>
                <c:pt idx="3">
                  <c:v>15.4q</c:v>
                </c:pt>
                <c:pt idx="4">
                  <c:v>16.1q</c:v>
                </c:pt>
                <c:pt idx="5">
                  <c:v>16.2q</c:v>
                </c:pt>
                <c:pt idx="6">
                  <c:v>16.3q</c:v>
                </c:pt>
                <c:pt idx="7">
                  <c:v>16.4q</c:v>
                </c:pt>
                <c:pt idx="8">
                  <c:v>17.1q</c:v>
                </c:pt>
                <c:pt idx="9">
                  <c:v>17.2q</c:v>
                </c:pt>
                <c:pt idx="10">
                  <c:v>17.3q</c:v>
                </c:pt>
                <c:pt idx="11">
                  <c:v>17.4q</c:v>
                </c:pt>
                <c:pt idx="12">
                  <c:v>18.1q</c:v>
                </c:pt>
                <c:pt idx="13">
                  <c:v>18.2q</c:v>
                </c:pt>
                <c:pt idx="14">
                  <c:v>18.3q</c:v>
                </c:pt>
                <c:pt idx="15">
                  <c:v>18.4q</c:v>
                </c:pt>
                <c:pt idx="16">
                  <c:v>19.1q</c:v>
                </c:pt>
                <c:pt idx="17">
                  <c:v>19.2q</c:v>
                </c:pt>
                <c:pt idx="18">
                  <c:v>19.3q</c:v>
                </c:pt>
                <c:pt idx="19">
                  <c:v>19.4q</c:v>
                </c:pt>
                <c:pt idx="20">
                  <c:v>20.1q</c:v>
                </c:pt>
                <c:pt idx="21">
                  <c:v>20.2q</c:v>
                </c:pt>
                <c:pt idx="22">
                  <c:v>20.3q</c:v>
                </c:pt>
                <c:pt idx="23">
                  <c:v>20.4q</c:v>
                </c:pt>
                <c:pt idx="24">
                  <c:v>21.1q</c:v>
                </c:pt>
                <c:pt idx="25">
                  <c:v>21.2q</c:v>
                </c:pt>
                <c:pt idx="26">
                  <c:v>21.3q</c:v>
                </c:pt>
                <c:pt idx="27">
                  <c:v>21.4q</c:v>
                </c:pt>
                <c:pt idx="28">
                  <c:v>22.1q</c:v>
                </c:pt>
              </c:strCache>
            </c:strRef>
          </c:cat>
          <c:val>
            <c:numRef>
              <c:f>미창석유!$C$8:$AE$8</c:f>
              <c:numCache>
                <c:formatCode>0.0%</c:formatCode>
                <c:ptCount val="29"/>
                <c:pt idx="0">
                  <c:v>8.8413082604108489E-2</c:v>
                </c:pt>
                <c:pt idx="1">
                  <c:v>0.13061327927014699</c:v>
                </c:pt>
                <c:pt idx="2">
                  <c:v>0.1256866966790631</c:v>
                </c:pt>
                <c:pt idx="3">
                  <c:v>0.14889954506332226</c:v>
                </c:pt>
                <c:pt idx="4">
                  <c:v>0.11132205984075824</c:v>
                </c:pt>
                <c:pt idx="5">
                  <c:v>0.12854255131527181</c:v>
                </c:pt>
                <c:pt idx="6">
                  <c:v>0.10483418927721977</c:v>
                </c:pt>
                <c:pt idx="7">
                  <c:v>0.12341802525674953</c:v>
                </c:pt>
                <c:pt idx="8">
                  <c:v>9.6495831858515096E-2</c:v>
                </c:pt>
                <c:pt idx="9">
                  <c:v>0.10560384443685827</c:v>
                </c:pt>
                <c:pt idx="10">
                  <c:v>9.8253871257134681E-2</c:v>
                </c:pt>
                <c:pt idx="11">
                  <c:v>9.9445958568449067E-2</c:v>
                </c:pt>
                <c:pt idx="12">
                  <c:v>8.8325516542020532E-2</c:v>
                </c:pt>
                <c:pt idx="13">
                  <c:v>7.0196057481703086E-2</c:v>
                </c:pt>
                <c:pt idx="14">
                  <c:v>8.7048943023695563E-2</c:v>
                </c:pt>
                <c:pt idx="15">
                  <c:v>7.6748357638727116E-2</c:v>
                </c:pt>
                <c:pt idx="16">
                  <c:v>9.4560551142644153E-2</c:v>
                </c:pt>
                <c:pt idx="17">
                  <c:v>9.8065900704022615E-2</c:v>
                </c:pt>
                <c:pt idx="18">
                  <c:v>9.1736091161543618E-2</c:v>
                </c:pt>
                <c:pt idx="19">
                  <c:v>8.9662469140924836E-2</c:v>
                </c:pt>
                <c:pt idx="20">
                  <c:v>0.10558896356561726</c:v>
                </c:pt>
                <c:pt idx="21">
                  <c:v>0.13743515217060681</c:v>
                </c:pt>
                <c:pt idx="22">
                  <c:v>0.12025246373602037</c:v>
                </c:pt>
                <c:pt idx="23">
                  <c:v>9.9963171463145151E-2</c:v>
                </c:pt>
                <c:pt idx="24">
                  <c:v>0.10864368879636055</c:v>
                </c:pt>
                <c:pt idx="25">
                  <c:v>0.10828564975154344</c:v>
                </c:pt>
                <c:pt idx="26">
                  <c:v>0.13502065901210472</c:v>
                </c:pt>
                <c:pt idx="27">
                  <c:v>0.13723024608818085</c:v>
                </c:pt>
                <c:pt idx="28">
                  <c:v>0.14690301747265933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11-423B-92D6-FF278E7CC592}"/>
            </c:ext>
          </c:extLst>
        </c:ser>
        <c:ser>
          <c:idx val="1"/>
          <c:order val="1"/>
          <c:tx>
            <c:strRef>
              <c:f>미창석유!$B$10</c:f>
              <c:strCache>
                <c:ptCount val="1"/>
                <c:pt idx="0">
                  <c:v>판관비율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미창석유!$C$4:$AE$4</c:f>
              <c:strCache>
                <c:ptCount val="29"/>
                <c:pt idx="0">
                  <c:v>15.1q</c:v>
                </c:pt>
                <c:pt idx="1">
                  <c:v>15.2q</c:v>
                </c:pt>
                <c:pt idx="2">
                  <c:v>15.3q</c:v>
                </c:pt>
                <c:pt idx="3">
                  <c:v>15.4q</c:v>
                </c:pt>
                <c:pt idx="4">
                  <c:v>16.1q</c:v>
                </c:pt>
                <c:pt idx="5">
                  <c:v>16.2q</c:v>
                </c:pt>
                <c:pt idx="6">
                  <c:v>16.3q</c:v>
                </c:pt>
                <c:pt idx="7">
                  <c:v>16.4q</c:v>
                </c:pt>
                <c:pt idx="8">
                  <c:v>17.1q</c:v>
                </c:pt>
                <c:pt idx="9">
                  <c:v>17.2q</c:v>
                </c:pt>
                <c:pt idx="10">
                  <c:v>17.3q</c:v>
                </c:pt>
                <c:pt idx="11">
                  <c:v>17.4q</c:v>
                </c:pt>
                <c:pt idx="12">
                  <c:v>18.1q</c:v>
                </c:pt>
                <c:pt idx="13">
                  <c:v>18.2q</c:v>
                </c:pt>
                <c:pt idx="14">
                  <c:v>18.3q</c:v>
                </c:pt>
                <c:pt idx="15">
                  <c:v>18.4q</c:v>
                </c:pt>
                <c:pt idx="16">
                  <c:v>19.1q</c:v>
                </c:pt>
                <c:pt idx="17">
                  <c:v>19.2q</c:v>
                </c:pt>
                <c:pt idx="18">
                  <c:v>19.3q</c:v>
                </c:pt>
                <c:pt idx="19">
                  <c:v>19.4q</c:v>
                </c:pt>
                <c:pt idx="20">
                  <c:v>20.1q</c:v>
                </c:pt>
                <c:pt idx="21">
                  <c:v>20.2q</c:v>
                </c:pt>
                <c:pt idx="22">
                  <c:v>20.3q</c:v>
                </c:pt>
                <c:pt idx="23">
                  <c:v>20.4q</c:v>
                </c:pt>
                <c:pt idx="24">
                  <c:v>21.1q</c:v>
                </c:pt>
                <c:pt idx="25">
                  <c:v>21.2q</c:v>
                </c:pt>
                <c:pt idx="26">
                  <c:v>21.3q</c:v>
                </c:pt>
                <c:pt idx="27">
                  <c:v>21.4q</c:v>
                </c:pt>
                <c:pt idx="28">
                  <c:v>22.1q</c:v>
                </c:pt>
              </c:strCache>
            </c:strRef>
          </c:cat>
          <c:val>
            <c:numRef>
              <c:f>미창석유!$C$10:$AE$10</c:f>
              <c:numCache>
                <c:formatCode>0.0%</c:formatCode>
                <c:ptCount val="29"/>
                <c:pt idx="0">
                  <c:v>4.6037361136970149E-2</c:v>
                </c:pt>
                <c:pt idx="1">
                  <c:v>4.9328433857070454E-2</c:v>
                </c:pt>
                <c:pt idx="2">
                  <c:v>5.0903634109740983E-2</c:v>
                </c:pt>
                <c:pt idx="3">
                  <c:v>5.9100782818967988E-2</c:v>
                </c:pt>
                <c:pt idx="4">
                  <c:v>5.6131985223777353E-2</c:v>
                </c:pt>
                <c:pt idx="5">
                  <c:v>5.7277746876314255E-2</c:v>
                </c:pt>
                <c:pt idx="6">
                  <c:v>5.6204456967989216E-2</c:v>
                </c:pt>
                <c:pt idx="7">
                  <c:v>6.2195774087836449E-2</c:v>
                </c:pt>
                <c:pt idx="8">
                  <c:v>5.0579145866643881E-2</c:v>
                </c:pt>
                <c:pt idx="9">
                  <c:v>5.6760589270239754E-2</c:v>
                </c:pt>
                <c:pt idx="10">
                  <c:v>5.6531405614135451E-2</c:v>
                </c:pt>
                <c:pt idx="11">
                  <c:v>6.2275280539454657E-2</c:v>
                </c:pt>
                <c:pt idx="12">
                  <c:v>5.6204842185321333E-2</c:v>
                </c:pt>
                <c:pt idx="13">
                  <c:v>4.428655376889791E-2</c:v>
                </c:pt>
                <c:pt idx="14">
                  <c:v>4.7651960720387056E-2</c:v>
                </c:pt>
                <c:pt idx="15">
                  <c:v>1.733215300750128E-2</c:v>
                </c:pt>
                <c:pt idx="16">
                  <c:v>3.8739364026631709E-2</c:v>
                </c:pt>
                <c:pt idx="17">
                  <c:v>3.95980004710932E-2</c:v>
                </c:pt>
                <c:pt idx="18">
                  <c:v>4.2653315276124815E-2</c:v>
                </c:pt>
                <c:pt idx="19">
                  <c:v>3.6595232661867517E-2</c:v>
                </c:pt>
                <c:pt idx="20">
                  <c:v>4.1133963312951639E-2</c:v>
                </c:pt>
                <c:pt idx="21">
                  <c:v>4.3074167328522907E-2</c:v>
                </c:pt>
                <c:pt idx="22">
                  <c:v>5.0809117800591615E-2</c:v>
                </c:pt>
                <c:pt idx="23">
                  <c:v>5.2033461356342403E-2</c:v>
                </c:pt>
                <c:pt idx="24">
                  <c:v>3.9082207021138321E-2</c:v>
                </c:pt>
                <c:pt idx="25">
                  <c:v>3.1866435777744319E-2</c:v>
                </c:pt>
                <c:pt idx="26">
                  <c:v>3.4352096007308514E-2</c:v>
                </c:pt>
                <c:pt idx="27">
                  <c:v>3.7015062828198747E-2</c:v>
                </c:pt>
                <c:pt idx="28">
                  <c:v>3.1784435577495294E-2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11-423B-92D6-FF278E7CC592}"/>
            </c:ext>
          </c:extLst>
        </c:ser>
        <c:ser>
          <c:idx val="2"/>
          <c:order val="2"/>
          <c:tx>
            <c:strRef>
              <c:f>미창석유!$B$12</c:f>
              <c:strCache>
                <c:ptCount val="1"/>
                <c:pt idx="0">
                  <c:v>OPM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미창석유!$C$4:$AE$4</c:f>
              <c:strCache>
                <c:ptCount val="29"/>
                <c:pt idx="0">
                  <c:v>15.1q</c:v>
                </c:pt>
                <c:pt idx="1">
                  <c:v>15.2q</c:v>
                </c:pt>
                <c:pt idx="2">
                  <c:v>15.3q</c:v>
                </c:pt>
                <c:pt idx="3">
                  <c:v>15.4q</c:v>
                </c:pt>
                <c:pt idx="4">
                  <c:v>16.1q</c:v>
                </c:pt>
                <c:pt idx="5">
                  <c:v>16.2q</c:v>
                </c:pt>
                <c:pt idx="6">
                  <c:v>16.3q</c:v>
                </c:pt>
                <c:pt idx="7">
                  <c:v>16.4q</c:v>
                </c:pt>
                <c:pt idx="8">
                  <c:v>17.1q</c:v>
                </c:pt>
                <c:pt idx="9">
                  <c:v>17.2q</c:v>
                </c:pt>
                <c:pt idx="10">
                  <c:v>17.3q</c:v>
                </c:pt>
                <c:pt idx="11">
                  <c:v>17.4q</c:v>
                </c:pt>
                <c:pt idx="12">
                  <c:v>18.1q</c:v>
                </c:pt>
                <c:pt idx="13">
                  <c:v>18.2q</c:v>
                </c:pt>
                <c:pt idx="14">
                  <c:v>18.3q</c:v>
                </c:pt>
                <c:pt idx="15">
                  <c:v>18.4q</c:v>
                </c:pt>
                <c:pt idx="16">
                  <c:v>19.1q</c:v>
                </c:pt>
                <c:pt idx="17">
                  <c:v>19.2q</c:v>
                </c:pt>
                <c:pt idx="18">
                  <c:v>19.3q</c:v>
                </c:pt>
                <c:pt idx="19">
                  <c:v>19.4q</c:v>
                </c:pt>
                <c:pt idx="20">
                  <c:v>20.1q</c:v>
                </c:pt>
                <c:pt idx="21">
                  <c:v>20.2q</c:v>
                </c:pt>
                <c:pt idx="22">
                  <c:v>20.3q</c:v>
                </c:pt>
                <c:pt idx="23">
                  <c:v>20.4q</c:v>
                </c:pt>
                <c:pt idx="24">
                  <c:v>21.1q</c:v>
                </c:pt>
                <c:pt idx="25">
                  <c:v>21.2q</c:v>
                </c:pt>
                <c:pt idx="26">
                  <c:v>21.3q</c:v>
                </c:pt>
                <c:pt idx="27">
                  <c:v>21.4q</c:v>
                </c:pt>
                <c:pt idx="28">
                  <c:v>22.1q</c:v>
                </c:pt>
              </c:strCache>
            </c:strRef>
          </c:cat>
          <c:val>
            <c:numRef>
              <c:f>미창석유!$C$12:$AE$12</c:f>
              <c:numCache>
                <c:formatCode>0.0%</c:formatCode>
                <c:ptCount val="29"/>
                <c:pt idx="0">
                  <c:v>4.2375721467138333E-2</c:v>
                </c:pt>
                <c:pt idx="1">
                  <c:v>8.128484541307654E-2</c:v>
                </c:pt>
                <c:pt idx="2">
                  <c:v>7.4783062569322115E-2</c:v>
                </c:pt>
                <c:pt idx="3">
                  <c:v>8.9798762244354277E-2</c:v>
                </c:pt>
                <c:pt idx="4">
                  <c:v>5.5190074616980882E-2</c:v>
                </c:pt>
                <c:pt idx="5">
                  <c:v>7.1264804438957552E-2</c:v>
                </c:pt>
                <c:pt idx="6">
                  <c:v>4.862973230923056E-2</c:v>
                </c:pt>
                <c:pt idx="7">
                  <c:v>6.1222251168913083E-2</c:v>
                </c:pt>
                <c:pt idx="8">
                  <c:v>4.5916685991871209E-2</c:v>
                </c:pt>
                <c:pt idx="9">
                  <c:v>4.8843255166618527E-2</c:v>
                </c:pt>
                <c:pt idx="10">
                  <c:v>4.172246564299923E-2</c:v>
                </c:pt>
                <c:pt idx="11">
                  <c:v>3.717067802899441E-2</c:v>
                </c:pt>
                <c:pt idx="12">
                  <c:v>3.21206743566992E-2</c:v>
                </c:pt>
                <c:pt idx="13">
                  <c:v>2.5909503712805173E-2</c:v>
                </c:pt>
                <c:pt idx="14">
                  <c:v>3.9396982303308514E-2</c:v>
                </c:pt>
                <c:pt idx="15">
                  <c:v>5.9416204631225829E-2</c:v>
                </c:pt>
                <c:pt idx="16">
                  <c:v>5.5821187116012444E-2</c:v>
                </c:pt>
                <c:pt idx="17">
                  <c:v>5.8467900232929415E-2</c:v>
                </c:pt>
                <c:pt idx="18">
                  <c:v>4.9082775885418803E-2</c:v>
                </c:pt>
                <c:pt idx="19">
                  <c:v>5.3067236479057318E-2</c:v>
                </c:pt>
                <c:pt idx="20">
                  <c:v>6.4455000252665623E-2</c:v>
                </c:pt>
                <c:pt idx="21">
                  <c:v>9.4360984842083911E-2</c:v>
                </c:pt>
                <c:pt idx="22">
                  <c:v>6.9443345935428766E-2</c:v>
                </c:pt>
                <c:pt idx="23">
                  <c:v>4.79034040090493E-2</c:v>
                </c:pt>
                <c:pt idx="24">
                  <c:v>6.955046649703138E-2</c:v>
                </c:pt>
                <c:pt idx="25">
                  <c:v>7.6419213973799124E-2</c:v>
                </c:pt>
                <c:pt idx="26">
                  <c:v>0.10066856300479621</c:v>
                </c:pt>
                <c:pt idx="27">
                  <c:v>0.10021518325998212</c:v>
                </c:pt>
                <c:pt idx="28">
                  <c:v>0.11511858189516404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411-423B-92D6-FF278E7CC5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8299696"/>
        <c:axId val="428300480"/>
      </c:lineChart>
      <c:catAx>
        <c:axId val="428299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28300480"/>
        <c:crosses val="autoZero"/>
        <c:auto val="1"/>
        <c:lblAlgn val="ctr"/>
        <c:lblOffset val="100"/>
        <c:noMultiLvlLbl val="0"/>
      </c:catAx>
      <c:valAx>
        <c:axId val="428300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28299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미창석유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6"/>
          <c:order val="6"/>
          <c:tx>
            <c:strRef>
              <c:f>미창석유!$B$5</c:f>
              <c:strCache>
                <c:ptCount val="1"/>
                <c:pt idx="0">
                  <c:v>매출액 (미창석유)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미창석유!$C$4:$AE$4</c:f>
              <c:strCache>
                <c:ptCount val="29"/>
                <c:pt idx="0">
                  <c:v>15.1q</c:v>
                </c:pt>
                <c:pt idx="1">
                  <c:v>15.2q</c:v>
                </c:pt>
                <c:pt idx="2">
                  <c:v>15.3q</c:v>
                </c:pt>
                <c:pt idx="3">
                  <c:v>15.4q</c:v>
                </c:pt>
                <c:pt idx="4">
                  <c:v>16.1q</c:v>
                </c:pt>
                <c:pt idx="5">
                  <c:v>16.2q</c:v>
                </c:pt>
                <c:pt idx="6">
                  <c:v>16.3q</c:v>
                </c:pt>
                <c:pt idx="7">
                  <c:v>16.4q</c:v>
                </c:pt>
                <c:pt idx="8">
                  <c:v>17.1q</c:v>
                </c:pt>
                <c:pt idx="9">
                  <c:v>17.2q</c:v>
                </c:pt>
                <c:pt idx="10">
                  <c:v>17.3q</c:v>
                </c:pt>
                <c:pt idx="11">
                  <c:v>17.4q</c:v>
                </c:pt>
                <c:pt idx="12">
                  <c:v>18.1q</c:v>
                </c:pt>
                <c:pt idx="13">
                  <c:v>18.2q</c:v>
                </c:pt>
                <c:pt idx="14">
                  <c:v>18.3q</c:v>
                </c:pt>
                <c:pt idx="15">
                  <c:v>18.4q</c:v>
                </c:pt>
                <c:pt idx="16">
                  <c:v>19.1q</c:v>
                </c:pt>
                <c:pt idx="17">
                  <c:v>19.2q</c:v>
                </c:pt>
                <c:pt idx="18">
                  <c:v>19.3q</c:v>
                </c:pt>
                <c:pt idx="19">
                  <c:v>19.4q</c:v>
                </c:pt>
                <c:pt idx="20">
                  <c:v>20.1q</c:v>
                </c:pt>
                <c:pt idx="21">
                  <c:v>20.2q</c:v>
                </c:pt>
                <c:pt idx="22">
                  <c:v>20.3q</c:v>
                </c:pt>
                <c:pt idx="23">
                  <c:v>20.4q</c:v>
                </c:pt>
                <c:pt idx="24">
                  <c:v>21.1q</c:v>
                </c:pt>
                <c:pt idx="25">
                  <c:v>21.2q</c:v>
                </c:pt>
                <c:pt idx="26">
                  <c:v>21.3q</c:v>
                </c:pt>
                <c:pt idx="27">
                  <c:v>21.4q</c:v>
                </c:pt>
                <c:pt idx="28">
                  <c:v>22.1q</c:v>
                </c:pt>
              </c:strCache>
            </c:strRef>
          </c:cat>
          <c:val>
            <c:numRef>
              <c:f>미창석유!$C$5:$AE$5</c:f>
              <c:numCache>
                <c:formatCode>_(* #,##0_);_(* \(#,##0\);_(* "-"_);_(@_)</c:formatCode>
                <c:ptCount val="29"/>
                <c:pt idx="0">
                  <c:v>80565</c:v>
                </c:pt>
                <c:pt idx="1">
                  <c:v>78920</c:v>
                </c:pt>
                <c:pt idx="2">
                  <c:v>76635</c:v>
                </c:pt>
                <c:pt idx="3">
                  <c:v>73197</c:v>
                </c:pt>
                <c:pt idx="4">
                  <c:v>67947</c:v>
                </c:pt>
                <c:pt idx="5">
                  <c:v>73711</c:v>
                </c:pt>
                <c:pt idx="6">
                  <c:v>66009</c:v>
                </c:pt>
                <c:pt idx="7">
                  <c:v>72931</c:v>
                </c:pt>
                <c:pt idx="8">
                  <c:v>81931</c:v>
                </c:pt>
                <c:pt idx="9">
                  <c:v>76162</c:v>
                </c:pt>
                <c:pt idx="10">
                  <c:v>76913</c:v>
                </c:pt>
                <c:pt idx="11">
                  <c:v>78153</c:v>
                </c:pt>
                <c:pt idx="12">
                  <c:v>78890</c:v>
                </c:pt>
                <c:pt idx="13">
                  <c:v>74876</c:v>
                </c:pt>
                <c:pt idx="14">
                  <c:v>76681</c:v>
                </c:pt>
                <c:pt idx="15">
                  <c:v>85852</c:v>
                </c:pt>
                <c:pt idx="16">
                  <c:v>77802</c:v>
                </c:pt>
                <c:pt idx="17">
                  <c:v>76418</c:v>
                </c:pt>
                <c:pt idx="18">
                  <c:v>73101</c:v>
                </c:pt>
                <c:pt idx="19">
                  <c:v>96406</c:v>
                </c:pt>
                <c:pt idx="20">
                  <c:v>79156</c:v>
                </c:pt>
                <c:pt idx="21">
                  <c:v>59177</c:v>
                </c:pt>
                <c:pt idx="22">
                  <c:v>63217</c:v>
                </c:pt>
                <c:pt idx="23">
                  <c:v>76028</c:v>
                </c:pt>
                <c:pt idx="24">
                  <c:v>90783</c:v>
                </c:pt>
                <c:pt idx="25">
                  <c:v>106256</c:v>
                </c:pt>
                <c:pt idx="26">
                  <c:v>96326</c:v>
                </c:pt>
                <c:pt idx="27">
                  <c:v>112927</c:v>
                </c:pt>
                <c:pt idx="28">
                  <c:v>102503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2F-4F8B-8B12-272553945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8334584"/>
        <c:axId val="428333408"/>
      </c:barChart>
      <c:lineChart>
        <c:grouping val="standard"/>
        <c:varyColors val="0"/>
        <c:ser>
          <c:idx val="1"/>
          <c:order val="1"/>
          <c:tx>
            <c:strRef>
              <c:f>미창석유!$B$10</c:f>
              <c:strCache>
                <c:ptCount val="1"/>
                <c:pt idx="0">
                  <c:v>판관비율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미창석유!$C$4:$AE$4</c:f>
              <c:strCache>
                <c:ptCount val="29"/>
                <c:pt idx="0">
                  <c:v>15.1q</c:v>
                </c:pt>
                <c:pt idx="1">
                  <c:v>15.2q</c:v>
                </c:pt>
                <c:pt idx="2">
                  <c:v>15.3q</c:v>
                </c:pt>
                <c:pt idx="3">
                  <c:v>15.4q</c:v>
                </c:pt>
                <c:pt idx="4">
                  <c:v>16.1q</c:v>
                </c:pt>
                <c:pt idx="5">
                  <c:v>16.2q</c:v>
                </c:pt>
                <c:pt idx="6">
                  <c:v>16.3q</c:v>
                </c:pt>
                <c:pt idx="7">
                  <c:v>16.4q</c:v>
                </c:pt>
                <c:pt idx="8">
                  <c:v>17.1q</c:v>
                </c:pt>
                <c:pt idx="9">
                  <c:v>17.2q</c:v>
                </c:pt>
                <c:pt idx="10">
                  <c:v>17.3q</c:v>
                </c:pt>
                <c:pt idx="11">
                  <c:v>17.4q</c:v>
                </c:pt>
                <c:pt idx="12">
                  <c:v>18.1q</c:v>
                </c:pt>
                <c:pt idx="13">
                  <c:v>18.2q</c:v>
                </c:pt>
                <c:pt idx="14">
                  <c:v>18.3q</c:v>
                </c:pt>
                <c:pt idx="15">
                  <c:v>18.4q</c:v>
                </c:pt>
                <c:pt idx="16">
                  <c:v>19.1q</c:v>
                </c:pt>
                <c:pt idx="17">
                  <c:v>19.2q</c:v>
                </c:pt>
                <c:pt idx="18">
                  <c:v>19.3q</c:v>
                </c:pt>
                <c:pt idx="19">
                  <c:v>19.4q</c:v>
                </c:pt>
                <c:pt idx="20">
                  <c:v>20.1q</c:v>
                </c:pt>
                <c:pt idx="21">
                  <c:v>20.2q</c:v>
                </c:pt>
                <c:pt idx="22">
                  <c:v>20.3q</c:v>
                </c:pt>
                <c:pt idx="23">
                  <c:v>20.4q</c:v>
                </c:pt>
                <c:pt idx="24">
                  <c:v>21.1q</c:v>
                </c:pt>
                <c:pt idx="25">
                  <c:v>21.2q</c:v>
                </c:pt>
                <c:pt idx="26">
                  <c:v>21.3q</c:v>
                </c:pt>
                <c:pt idx="27">
                  <c:v>21.4q</c:v>
                </c:pt>
                <c:pt idx="28">
                  <c:v>22.1q</c:v>
                </c:pt>
              </c:strCache>
            </c:strRef>
          </c:cat>
          <c:val>
            <c:numRef>
              <c:f>미창석유!$C$10:$AE$10</c:f>
              <c:numCache>
                <c:formatCode>0.0%</c:formatCode>
                <c:ptCount val="29"/>
                <c:pt idx="0">
                  <c:v>4.6037361136970149E-2</c:v>
                </c:pt>
                <c:pt idx="1">
                  <c:v>4.9328433857070454E-2</c:v>
                </c:pt>
                <c:pt idx="2">
                  <c:v>5.0903634109740983E-2</c:v>
                </c:pt>
                <c:pt idx="3">
                  <c:v>5.9100782818967988E-2</c:v>
                </c:pt>
                <c:pt idx="4">
                  <c:v>5.6131985223777353E-2</c:v>
                </c:pt>
                <c:pt idx="5">
                  <c:v>5.7277746876314255E-2</c:v>
                </c:pt>
                <c:pt idx="6">
                  <c:v>5.6204456967989216E-2</c:v>
                </c:pt>
                <c:pt idx="7">
                  <c:v>6.2195774087836449E-2</c:v>
                </c:pt>
                <c:pt idx="8">
                  <c:v>5.0579145866643881E-2</c:v>
                </c:pt>
                <c:pt idx="9">
                  <c:v>5.6760589270239754E-2</c:v>
                </c:pt>
                <c:pt idx="10">
                  <c:v>5.6531405614135451E-2</c:v>
                </c:pt>
                <c:pt idx="11">
                  <c:v>6.2275280539454657E-2</c:v>
                </c:pt>
                <c:pt idx="12">
                  <c:v>5.6204842185321333E-2</c:v>
                </c:pt>
                <c:pt idx="13">
                  <c:v>4.428655376889791E-2</c:v>
                </c:pt>
                <c:pt idx="14">
                  <c:v>4.7651960720387056E-2</c:v>
                </c:pt>
                <c:pt idx="15">
                  <c:v>1.733215300750128E-2</c:v>
                </c:pt>
                <c:pt idx="16">
                  <c:v>3.8739364026631709E-2</c:v>
                </c:pt>
                <c:pt idx="17">
                  <c:v>3.95980004710932E-2</c:v>
                </c:pt>
                <c:pt idx="18">
                  <c:v>4.2653315276124815E-2</c:v>
                </c:pt>
                <c:pt idx="19">
                  <c:v>3.6595232661867517E-2</c:v>
                </c:pt>
                <c:pt idx="20">
                  <c:v>4.1133963312951639E-2</c:v>
                </c:pt>
                <c:pt idx="21">
                  <c:v>4.3074167328522907E-2</c:v>
                </c:pt>
                <c:pt idx="22">
                  <c:v>5.0809117800591615E-2</c:v>
                </c:pt>
                <c:pt idx="23">
                  <c:v>5.2033461356342403E-2</c:v>
                </c:pt>
                <c:pt idx="24">
                  <c:v>3.9082207021138321E-2</c:v>
                </c:pt>
                <c:pt idx="25">
                  <c:v>3.1866435777744319E-2</c:v>
                </c:pt>
                <c:pt idx="26">
                  <c:v>3.4352096007308514E-2</c:v>
                </c:pt>
                <c:pt idx="27">
                  <c:v>3.7015062828198747E-2</c:v>
                </c:pt>
                <c:pt idx="28">
                  <c:v>3.1784435577495294E-2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C2F-4F8B-8B12-272553945A28}"/>
            </c:ext>
          </c:extLst>
        </c:ser>
        <c:ser>
          <c:idx val="0"/>
          <c:order val="0"/>
          <c:tx>
            <c:strRef>
              <c:f>미창석유!$B$8</c:f>
              <c:strCache>
                <c:ptCount val="1"/>
                <c:pt idx="0">
                  <c:v>GPM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미창석유!$C$4:$AE$4</c:f>
              <c:strCache>
                <c:ptCount val="29"/>
                <c:pt idx="0">
                  <c:v>15.1q</c:v>
                </c:pt>
                <c:pt idx="1">
                  <c:v>15.2q</c:v>
                </c:pt>
                <c:pt idx="2">
                  <c:v>15.3q</c:v>
                </c:pt>
                <c:pt idx="3">
                  <c:v>15.4q</c:v>
                </c:pt>
                <c:pt idx="4">
                  <c:v>16.1q</c:v>
                </c:pt>
                <c:pt idx="5">
                  <c:v>16.2q</c:v>
                </c:pt>
                <c:pt idx="6">
                  <c:v>16.3q</c:v>
                </c:pt>
                <c:pt idx="7">
                  <c:v>16.4q</c:v>
                </c:pt>
                <c:pt idx="8">
                  <c:v>17.1q</c:v>
                </c:pt>
                <c:pt idx="9">
                  <c:v>17.2q</c:v>
                </c:pt>
                <c:pt idx="10">
                  <c:v>17.3q</c:v>
                </c:pt>
                <c:pt idx="11">
                  <c:v>17.4q</c:v>
                </c:pt>
                <c:pt idx="12">
                  <c:v>18.1q</c:v>
                </c:pt>
                <c:pt idx="13">
                  <c:v>18.2q</c:v>
                </c:pt>
                <c:pt idx="14">
                  <c:v>18.3q</c:v>
                </c:pt>
                <c:pt idx="15">
                  <c:v>18.4q</c:v>
                </c:pt>
                <c:pt idx="16">
                  <c:v>19.1q</c:v>
                </c:pt>
                <c:pt idx="17">
                  <c:v>19.2q</c:v>
                </c:pt>
                <c:pt idx="18">
                  <c:v>19.3q</c:v>
                </c:pt>
                <c:pt idx="19">
                  <c:v>19.4q</c:v>
                </c:pt>
                <c:pt idx="20">
                  <c:v>20.1q</c:v>
                </c:pt>
                <c:pt idx="21">
                  <c:v>20.2q</c:v>
                </c:pt>
                <c:pt idx="22">
                  <c:v>20.3q</c:v>
                </c:pt>
                <c:pt idx="23">
                  <c:v>20.4q</c:v>
                </c:pt>
                <c:pt idx="24">
                  <c:v>21.1q</c:v>
                </c:pt>
                <c:pt idx="25">
                  <c:v>21.2q</c:v>
                </c:pt>
                <c:pt idx="26">
                  <c:v>21.3q</c:v>
                </c:pt>
                <c:pt idx="27">
                  <c:v>21.4q</c:v>
                </c:pt>
                <c:pt idx="28">
                  <c:v>22.1q</c:v>
                </c:pt>
              </c:strCache>
            </c:strRef>
          </c:cat>
          <c:val>
            <c:numRef>
              <c:f>미창석유!$C$8:$AE$8</c:f>
              <c:numCache>
                <c:formatCode>0.0%</c:formatCode>
                <c:ptCount val="29"/>
                <c:pt idx="0">
                  <c:v>8.8413082604108489E-2</c:v>
                </c:pt>
                <c:pt idx="1">
                  <c:v>0.13061327927014699</c:v>
                </c:pt>
                <c:pt idx="2">
                  <c:v>0.1256866966790631</c:v>
                </c:pt>
                <c:pt idx="3">
                  <c:v>0.14889954506332226</c:v>
                </c:pt>
                <c:pt idx="4">
                  <c:v>0.11132205984075824</c:v>
                </c:pt>
                <c:pt idx="5">
                  <c:v>0.12854255131527181</c:v>
                </c:pt>
                <c:pt idx="6">
                  <c:v>0.10483418927721977</c:v>
                </c:pt>
                <c:pt idx="7">
                  <c:v>0.12341802525674953</c:v>
                </c:pt>
                <c:pt idx="8">
                  <c:v>9.6495831858515096E-2</c:v>
                </c:pt>
                <c:pt idx="9">
                  <c:v>0.10560384443685827</c:v>
                </c:pt>
                <c:pt idx="10">
                  <c:v>9.8253871257134681E-2</c:v>
                </c:pt>
                <c:pt idx="11">
                  <c:v>9.9445958568449067E-2</c:v>
                </c:pt>
                <c:pt idx="12">
                  <c:v>8.8325516542020532E-2</c:v>
                </c:pt>
                <c:pt idx="13">
                  <c:v>7.0196057481703086E-2</c:v>
                </c:pt>
                <c:pt idx="14">
                  <c:v>8.7048943023695563E-2</c:v>
                </c:pt>
                <c:pt idx="15">
                  <c:v>7.6748357638727116E-2</c:v>
                </c:pt>
                <c:pt idx="16">
                  <c:v>9.4560551142644153E-2</c:v>
                </c:pt>
                <c:pt idx="17">
                  <c:v>9.8065900704022615E-2</c:v>
                </c:pt>
                <c:pt idx="18">
                  <c:v>9.1736091161543618E-2</c:v>
                </c:pt>
                <c:pt idx="19">
                  <c:v>8.9662469140924836E-2</c:v>
                </c:pt>
                <c:pt idx="20">
                  <c:v>0.10558896356561726</c:v>
                </c:pt>
                <c:pt idx="21">
                  <c:v>0.13743515217060681</c:v>
                </c:pt>
                <c:pt idx="22">
                  <c:v>0.12025246373602037</c:v>
                </c:pt>
                <c:pt idx="23">
                  <c:v>9.9963171463145151E-2</c:v>
                </c:pt>
                <c:pt idx="24">
                  <c:v>0.10864368879636055</c:v>
                </c:pt>
                <c:pt idx="25">
                  <c:v>0.10828564975154344</c:v>
                </c:pt>
                <c:pt idx="26">
                  <c:v>0.13502065901210472</c:v>
                </c:pt>
                <c:pt idx="27">
                  <c:v>0.13723024608818085</c:v>
                </c:pt>
                <c:pt idx="28">
                  <c:v>0.14690301747265933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C2F-4F8B-8B12-272553945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8327136"/>
        <c:axId val="428325176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미창석유!$B$12</c15:sqref>
                        </c15:formulaRef>
                      </c:ext>
                    </c:extLst>
                    <c:strCache>
                      <c:ptCount val="1"/>
                      <c:pt idx="0">
                        <c:v>OPM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미창석유!$C$12:$AB$12</c15:sqref>
                        </c15:formulaRef>
                      </c:ext>
                    </c:extLst>
                    <c:numCache>
                      <c:formatCode>0.0%</c:formatCode>
                      <c:ptCount val="26"/>
                      <c:pt idx="0">
                        <c:v>4.2375721467138333E-2</c:v>
                      </c:pt>
                      <c:pt idx="1">
                        <c:v>8.128484541307654E-2</c:v>
                      </c:pt>
                      <c:pt idx="2">
                        <c:v>7.4783062569322115E-2</c:v>
                      </c:pt>
                      <c:pt idx="3">
                        <c:v>8.9798762244354277E-2</c:v>
                      </c:pt>
                      <c:pt idx="4">
                        <c:v>5.5190074616980882E-2</c:v>
                      </c:pt>
                      <c:pt idx="5">
                        <c:v>7.1264804438957552E-2</c:v>
                      </c:pt>
                      <c:pt idx="6">
                        <c:v>4.862973230923056E-2</c:v>
                      </c:pt>
                      <c:pt idx="7">
                        <c:v>6.1222251168913083E-2</c:v>
                      </c:pt>
                      <c:pt idx="8">
                        <c:v>4.5916685991871209E-2</c:v>
                      </c:pt>
                      <c:pt idx="9">
                        <c:v>4.8843255166618527E-2</c:v>
                      </c:pt>
                      <c:pt idx="10">
                        <c:v>4.172246564299923E-2</c:v>
                      </c:pt>
                      <c:pt idx="11">
                        <c:v>3.717067802899441E-2</c:v>
                      </c:pt>
                      <c:pt idx="12">
                        <c:v>3.21206743566992E-2</c:v>
                      </c:pt>
                      <c:pt idx="13">
                        <c:v>2.5909503712805173E-2</c:v>
                      </c:pt>
                      <c:pt idx="14">
                        <c:v>3.9396982303308514E-2</c:v>
                      </c:pt>
                      <c:pt idx="15">
                        <c:v>5.9416204631225829E-2</c:v>
                      </c:pt>
                      <c:pt idx="16">
                        <c:v>5.5821187116012444E-2</c:v>
                      </c:pt>
                      <c:pt idx="17">
                        <c:v>5.8467900232929415E-2</c:v>
                      </c:pt>
                      <c:pt idx="18">
                        <c:v>4.9082775885418803E-2</c:v>
                      </c:pt>
                      <c:pt idx="19">
                        <c:v>5.3067236479057318E-2</c:v>
                      </c:pt>
                      <c:pt idx="20">
                        <c:v>6.4455000252665623E-2</c:v>
                      </c:pt>
                      <c:pt idx="21">
                        <c:v>9.4360984842083911E-2</c:v>
                      </c:pt>
                      <c:pt idx="22">
                        <c:v>6.9443345935428766E-2</c:v>
                      </c:pt>
                      <c:pt idx="23">
                        <c:v>4.79034040090493E-2</c:v>
                      </c:pt>
                      <c:pt idx="24">
                        <c:v>6.955046649703138E-2</c:v>
                      </c:pt>
                      <c:pt idx="25">
                        <c:v>7.6419213973799124E-2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3-FC2F-4F8B-8B12-272553945A28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미창석유!$B$14</c15:sqref>
                        </c15:formulaRef>
                      </c:ext>
                    </c:extLst>
                    <c:strCache>
                      <c:ptCount val="1"/>
                      <c:pt idx="0">
                        <c:v>윤활유(수출)-제품, 미창석유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/>
                    </a:solidFill>
                    <a:ln w="9525">
                      <a:solidFill>
                        <a:schemeClr val="accent4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미창석유!$C$14:$Z$14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4"/>
                      <c:pt idx="0">
                        <c:v>1047</c:v>
                      </c:pt>
                      <c:pt idx="1">
                        <c:v>1021</c:v>
                      </c:pt>
                      <c:pt idx="2">
                        <c:v>1040</c:v>
                      </c:pt>
                      <c:pt idx="3">
                        <c:v>1015</c:v>
                      </c:pt>
                      <c:pt idx="4">
                        <c:v>811</c:v>
                      </c:pt>
                      <c:pt idx="5">
                        <c:v>784</c:v>
                      </c:pt>
                      <c:pt idx="6">
                        <c:v>808</c:v>
                      </c:pt>
                      <c:pt idx="7">
                        <c:v>803</c:v>
                      </c:pt>
                      <c:pt idx="8">
                        <c:v>881</c:v>
                      </c:pt>
                      <c:pt idx="9">
                        <c:v>870</c:v>
                      </c:pt>
                      <c:pt idx="10">
                        <c:v>878</c:v>
                      </c:pt>
                      <c:pt idx="11">
                        <c:v>902</c:v>
                      </c:pt>
                      <c:pt idx="12">
                        <c:v>942</c:v>
                      </c:pt>
                      <c:pt idx="13">
                        <c:v>1022</c:v>
                      </c:pt>
                      <c:pt idx="14">
                        <c:v>1059</c:v>
                      </c:pt>
                      <c:pt idx="15">
                        <c:v>1080</c:v>
                      </c:pt>
                      <c:pt idx="16">
                        <c:v>1105</c:v>
                      </c:pt>
                      <c:pt idx="17">
                        <c:v>1145</c:v>
                      </c:pt>
                      <c:pt idx="18">
                        <c:v>1139</c:v>
                      </c:pt>
                      <c:pt idx="19">
                        <c:v>1263</c:v>
                      </c:pt>
                      <c:pt idx="20">
                        <c:v>1276</c:v>
                      </c:pt>
                      <c:pt idx="21">
                        <c:v>1197</c:v>
                      </c:pt>
                      <c:pt idx="22">
                        <c:v>1054</c:v>
                      </c:pt>
                      <c:pt idx="23">
                        <c:v>999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FC2F-4F8B-8B12-272553945A28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미창석유!$B$17</c15:sqref>
                        </c15:formulaRef>
                      </c:ext>
                    </c:extLst>
                    <c:strCache>
                      <c:ptCount val="1"/>
                      <c:pt idx="0">
                        <c:v>Base oil(국내)-원재료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/>
                    </a:solidFill>
                    <a:ln w="9525">
                      <a:solidFill>
                        <a:schemeClr val="accent5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미창석유!$C$17:$Z$17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4"/>
                      <c:pt idx="0">
                        <c:v>786</c:v>
                      </c:pt>
                      <c:pt idx="1">
                        <c:v>693</c:v>
                      </c:pt>
                      <c:pt idx="2">
                        <c:v>701</c:v>
                      </c:pt>
                      <c:pt idx="3">
                        <c:v>780</c:v>
                      </c:pt>
                      <c:pt idx="4">
                        <c:v>653</c:v>
                      </c:pt>
                      <c:pt idx="5">
                        <c:v>667</c:v>
                      </c:pt>
                      <c:pt idx="6">
                        <c:v>683</c:v>
                      </c:pt>
                      <c:pt idx="7">
                        <c:v>684</c:v>
                      </c:pt>
                      <c:pt idx="8">
                        <c:v>690</c:v>
                      </c:pt>
                      <c:pt idx="9">
                        <c:v>703</c:v>
                      </c:pt>
                      <c:pt idx="10">
                        <c:v>706</c:v>
                      </c:pt>
                      <c:pt idx="11">
                        <c:v>704</c:v>
                      </c:pt>
                      <c:pt idx="12">
                        <c:v>750</c:v>
                      </c:pt>
                      <c:pt idx="13">
                        <c:v>765</c:v>
                      </c:pt>
                      <c:pt idx="14">
                        <c:v>766</c:v>
                      </c:pt>
                      <c:pt idx="15">
                        <c:v>763</c:v>
                      </c:pt>
                      <c:pt idx="16">
                        <c:v>734</c:v>
                      </c:pt>
                      <c:pt idx="17">
                        <c:v>734</c:v>
                      </c:pt>
                      <c:pt idx="18">
                        <c:v>745</c:v>
                      </c:pt>
                      <c:pt idx="19">
                        <c:v>742</c:v>
                      </c:pt>
                      <c:pt idx="20">
                        <c:v>721</c:v>
                      </c:pt>
                      <c:pt idx="21">
                        <c:v>706</c:v>
                      </c:pt>
                      <c:pt idx="22">
                        <c:v>695</c:v>
                      </c:pt>
                      <c:pt idx="23">
                        <c:v>663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FC2F-4F8B-8B12-272553945A28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미창석유!$B$19</c15:sqref>
                        </c15:formulaRef>
                      </c:ext>
                    </c:extLst>
                    <c:strCache>
                      <c:ptCount val="1"/>
                      <c:pt idx="0">
                        <c:v>Additive(수입)-원재료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/>
                    </a:solidFill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미창석유!$C$19:$Z$19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4"/>
                      <c:pt idx="0">
                        <c:v>5445</c:v>
                      </c:pt>
                      <c:pt idx="1">
                        <c:v>5555</c:v>
                      </c:pt>
                      <c:pt idx="2">
                        <c:v>5589</c:v>
                      </c:pt>
                      <c:pt idx="3">
                        <c:v>5661</c:v>
                      </c:pt>
                      <c:pt idx="4">
                        <c:v>6081</c:v>
                      </c:pt>
                      <c:pt idx="5">
                        <c:v>5908</c:v>
                      </c:pt>
                      <c:pt idx="6">
                        <c:v>5780</c:v>
                      </c:pt>
                      <c:pt idx="7">
                        <c:v>5720</c:v>
                      </c:pt>
                      <c:pt idx="8">
                        <c:v>5813</c:v>
                      </c:pt>
                      <c:pt idx="9">
                        <c:v>5741</c:v>
                      </c:pt>
                      <c:pt idx="10">
                        <c:v>5871</c:v>
                      </c:pt>
                      <c:pt idx="11">
                        <c:v>5920</c:v>
                      </c:pt>
                      <c:pt idx="12">
                        <c:v>6162</c:v>
                      </c:pt>
                      <c:pt idx="13">
                        <c:v>5712</c:v>
                      </c:pt>
                      <c:pt idx="14">
                        <c:v>5926</c:v>
                      </c:pt>
                      <c:pt idx="15">
                        <c:v>5681</c:v>
                      </c:pt>
                      <c:pt idx="16">
                        <c:v>5320</c:v>
                      </c:pt>
                      <c:pt idx="17">
                        <c:v>5342</c:v>
                      </c:pt>
                      <c:pt idx="18">
                        <c:v>5546</c:v>
                      </c:pt>
                      <c:pt idx="19">
                        <c:v>5582</c:v>
                      </c:pt>
                      <c:pt idx="20">
                        <c:v>5406</c:v>
                      </c:pt>
                      <c:pt idx="21">
                        <c:v>5323</c:v>
                      </c:pt>
                      <c:pt idx="22">
                        <c:v>5394</c:v>
                      </c:pt>
                      <c:pt idx="23">
                        <c:v>5199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FC2F-4F8B-8B12-272553945A28}"/>
                  </c:ext>
                </c:extLst>
              </c15:ser>
            </c15:filteredLineSeries>
          </c:ext>
        </c:extLst>
      </c:lineChart>
      <c:catAx>
        <c:axId val="428327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28325176"/>
        <c:crosses val="autoZero"/>
        <c:auto val="1"/>
        <c:lblAlgn val="ctr"/>
        <c:lblOffset val="100"/>
        <c:noMultiLvlLbl val="0"/>
      </c:catAx>
      <c:valAx>
        <c:axId val="428325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28327136"/>
        <c:crosses val="autoZero"/>
        <c:crossBetween val="between"/>
      </c:valAx>
      <c:valAx>
        <c:axId val="428333408"/>
        <c:scaling>
          <c:orientation val="minMax"/>
        </c:scaling>
        <c:delete val="0"/>
        <c:axPos val="r"/>
        <c:numFmt formatCode="_(* #,##0_);_(* \(#,##0\);_(* &quot;-&quot;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28334584"/>
        <c:crosses val="max"/>
        <c:crossBetween val="between"/>
      </c:valAx>
      <c:catAx>
        <c:axId val="4283345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2833340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dTable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미창석유 </a:t>
            </a:r>
            <a:r>
              <a:rPr lang="en-US" altLang="ko-KR"/>
              <a:t>GPM - WTI </a:t>
            </a:r>
            <a:r>
              <a:rPr lang="ko-KR" altLang="en-US"/>
              <a:t>조합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미창석유!$B$8</c:f>
              <c:strCache>
                <c:ptCount val="1"/>
                <c:pt idx="0">
                  <c:v>GPM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미창석유!$C$4:$AE$4</c:f>
              <c:strCache>
                <c:ptCount val="29"/>
                <c:pt idx="0">
                  <c:v>15.1q</c:v>
                </c:pt>
                <c:pt idx="1">
                  <c:v>15.2q</c:v>
                </c:pt>
                <c:pt idx="2">
                  <c:v>15.3q</c:v>
                </c:pt>
                <c:pt idx="3">
                  <c:v>15.4q</c:v>
                </c:pt>
                <c:pt idx="4">
                  <c:v>16.1q</c:v>
                </c:pt>
                <c:pt idx="5">
                  <c:v>16.2q</c:v>
                </c:pt>
                <c:pt idx="6">
                  <c:v>16.3q</c:v>
                </c:pt>
                <c:pt idx="7">
                  <c:v>16.4q</c:v>
                </c:pt>
                <c:pt idx="8">
                  <c:v>17.1q</c:v>
                </c:pt>
                <c:pt idx="9">
                  <c:v>17.2q</c:v>
                </c:pt>
                <c:pt idx="10">
                  <c:v>17.3q</c:v>
                </c:pt>
                <c:pt idx="11">
                  <c:v>17.4q</c:v>
                </c:pt>
                <c:pt idx="12">
                  <c:v>18.1q</c:v>
                </c:pt>
                <c:pt idx="13">
                  <c:v>18.2q</c:v>
                </c:pt>
                <c:pt idx="14">
                  <c:v>18.3q</c:v>
                </c:pt>
                <c:pt idx="15">
                  <c:v>18.4q</c:v>
                </c:pt>
                <c:pt idx="16">
                  <c:v>19.1q</c:v>
                </c:pt>
                <c:pt idx="17">
                  <c:v>19.2q</c:v>
                </c:pt>
                <c:pt idx="18">
                  <c:v>19.3q</c:v>
                </c:pt>
                <c:pt idx="19">
                  <c:v>19.4q</c:v>
                </c:pt>
                <c:pt idx="20">
                  <c:v>20.1q</c:v>
                </c:pt>
                <c:pt idx="21">
                  <c:v>20.2q</c:v>
                </c:pt>
                <c:pt idx="22">
                  <c:v>20.3q</c:v>
                </c:pt>
                <c:pt idx="23">
                  <c:v>20.4q</c:v>
                </c:pt>
                <c:pt idx="24">
                  <c:v>21.1q</c:v>
                </c:pt>
                <c:pt idx="25">
                  <c:v>21.2q</c:v>
                </c:pt>
                <c:pt idx="26">
                  <c:v>21.3q</c:v>
                </c:pt>
                <c:pt idx="27">
                  <c:v>21.4q</c:v>
                </c:pt>
                <c:pt idx="28">
                  <c:v>22.1q</c:v>
                </c:pt>
              </c:strCache>
            </c:strRef>
          </c:cat>
          <c:val>
            <c:numRef>
              <c:f>미창석유!$C$8:$AE$8</c:f>
              <c:numCache>
                <c:formatCode>0.0%</c:formatCode>
                <c:ptCount val="29"/>
                <c:pt idx="0">
                  <c:v>8.8413082604108489E-2</c:v>
                </c:pt>
                <c:pt idx="1">
                  <c:v>0.13061327927014699</c:v>
                </c:pt>
                <c:pt idx="2">
                  <c:v>0.1256866966790631</c:v>
                </c:pt>
                <c:pt idx="3">
                  <c:v>0.14889954506332226</c:v>
                </c:pt>
                <c:pt idx="4">
                  <c:v>0.11132205984075824</c:v>
                </c:pt>
                <c:pt idx="5">
                  <c:v>0.12854255131527181</c:v>
                </c:pt>
                <c:pt idx="6">
                  <c:v>0.10483418927721977</c:v>
                </c:pt>
                <c:pt idx="7">
                  <c:v>0.12341802525674953</c:v>
                </c:pt>
                <c:pt idx="8">
                  <c:v>9.6495831858515096E-2</c:v>
                </c:pt>
                <c:pt idx="9">
                  <c:v>0.10560384443685827</c:v>
                </c:pt>
                <c:pt idx="10">
                  <c:v>9.8253871257134681E-2</c:v>
                </c:pt>
                <c:pt idx="11">
                  <c:v>9.9445958568449067E-2</c:v>
                </c:pt>
                <c:pt idx="12">
                  <c:v>8.8325516542020532E-2</c:v>
                </c:pt>
                <c:pt idx="13">
                  <c:v>7.0196057481703086E-2</c:v>
                </c:pt>
                <c:pt idx="14">
                  <c:v>8.7048943023695563E-2</c:v>
                </c:pt>
                <c:pt idx="15">
                  <c:v>7.6748357638727116E-2</c:v>
                </c:pt>
                <c:pt idx="16">
                  <c:v>9.4560551142644153E-2</c:v>
                </c:pt>
                <c:pt idx="17">
                  <c:v>9.8065900704022615E-2</c:v>
                </c:pt>
                <c:pt idx="18">
                  <c:v>9.1736091161543618E-2</c:v>
                </c:pt>
                <c:pt idx="19">
                  <c:v>8.9662469140924836E-2</c:v>
                </c:pt>
                <c:pt idx="20">
                  <c:v>0.10558896356561726</c:v>
                </c:pt>
                <c:pt idx="21">
                  <c:v>0.13743515217060681</c:v>
                </c:pt>
                <c:pt idx="22">
                  <c:v>0.12025246373602037</c:v>
                </c:pt>
                <c:pt idx="23">
                  <c:v>9.9963171463145151E-2</c:v>
                </c:pt>
                <c:pt idx="24">
                  <c:v>0.10864368879636055</c:v>
                </c:pt>
                <c:pt idx="25">
                  <c:v>0.10828564975154344</c:v>
                </c:pt>
                <c:pt idx="26">
                  <c:v>0.13502065901210472</c:v>
                </c:pt>
                <c:pt idx="27">
                  <c:v>0.13723024608818085</c:v>
                </c:pt>
                <c:pt idx="28">
                  <c:v>0.14690301747265933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DF7-4606-88D6-C5EF9D35CB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8299696"/>
        <c:axId val="428300480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미창석유!$B$10</c15:sqref>
                        </c15:formulaRef>
                      </c:ext>
                    </c:extLst>
                    <c:strCache>
                      <c:ptCount val="1"/>
                      <c:pt idx="0">
                        <c:v>판관비율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미창석유!$C$10:$AE$10</c15:sqref>
                        </c15:formulaRef>
                      </c:ext>
                    </c:extLst>
                    <c:numCache>
                      <c:formatCode>0.0%</c:formatCode>
                      <c:ptCount val="29"/>
                      <c:pt idx="0">
                        <c:v>4.6037361136970149E-2</c:v>
                      </c:pt>
                      <c:pt idx="1">
                        <c:v>4.9328433857070454E-2</c:v>
                      </c:pt>
                      <c:pt idx="2">
                        <c:v>5.0903634109740983E-2</c:v>
                      </c:pt>
                      <c:pt idx="3">
                        <c:v>5.9100782818967988E-2</c:v>
                      </c:pt>
                      <c:pt idx="4">
                        <c:v>5.6131985223777353E-2</c:v>
                      </c:pt>
                      <c:pt idx="5">
                        <c:v>5.7277746876314255E-2</c:v>
                      </c:pt>
                      <c:pt idx="6">
                        <c:v>5.6204456967989216E-2</c:v>
                      </c:pt>
                      <c:pt idx="7">
                        <c:v>6.2195774087836449E-2</c:v>
                      </c:pt>
                      <c:pt idx="8">
                        <c:v>5.0579145866643881E-2</c:v>
                      </c:pt>
                      <c:pt idx="9">
                        <c:v>5.6760589270239754E-2</c:v>
                      </c:pt>
                      <c:pt idx="10">
                        <c:v>5.6531405614135451E-2</c:v>
                      </c:pt>
                      <c:pt idx="11">
                        <c:v>6.2275280539454657E-2</c:v>
                      </c:pt>
                      <c:pt idx="12">
                        <c:v>5.6204842185321333E-2</c:v>
                      </c:pt>
                      <c:pt idx="13">
                        <c:v>4.428655376889791E-2</c:v>
                      </c:pt>
                      <c:pt idx="14">
                        <c:v>4.7651960720387056E-2</c:v>
                      </c:pt>
                      <c:pt idx="15">
                        <c:v>1.733215300750128E-2</c:v>
                      </c:pt>
                      <c:pt idx="16">
                        <c:v>3.8739364026631709E-2</c:v>
                      </c:pt>
                      <c:pt idx="17">
                        <c:v>3.95980004710932E-2</c:v>
                      </c:pt>
                      <c:pt idx="18">
                        <c:v>4.2653315276124815E-2</c:v>
                      </c:pt>
                      <c:pt idx="19">
                        <c:v>3.6595232661867517E-2</c:v>
                      </c:pt>
                      <c:pt idx="20">
                        <c:v>4.1133963312951639E-2</c:v>
                      </c:pt>
                      <c:pt idx="21">
                        <c:v>4.3074167328522907E-2</c:v>
                      </c:pt>
                      <c:pt idx="22">
                        <c:v>5.0809117800591615E-2</c:v>
                      </c:pt>
                      <c:pt idx="23">
                        <c:v>5.2033461356342403E-2</c:v>
                      </c:pt>
                      <c:pt idx="24">
                        <c:v>3.9082207021138321E-2</c:v>
                      </c:pt>
                      <c:pt idx="25">
                        <c:v>3.1866435777744319E-2</c:v>
                      </c:pt>
                      <c:pt idx="26">
                        <c:v>3.4352096007308514E-2</c:v>
                      </c:pt>
                      <c:pt idx="27">
                        <c:v>3.7015062828198747E-2</c:v>
                      </c:pt>
                      <c:pt idx="28">
                        <c:v>3.1784435577495294E-2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ADF7-4606-88D6-C5EF9D35CB06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미창석유!$B$12</c15:sqref>
                        </c15:formulaRef>
                      </c:ext>
                    </c:extLst>
                    <c:strCache>
                      <c:ptCount val="1"/>
                      <c:pt idx="0">
                        <c:v>OPM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미창석유!$C$12:$AE$12</c15:sqref>
                        </c15:formulaRef>
                      </c:ext>
                    </c:extLst>
                    <c:numCache>
                      <c:formatCode>0.0%</c:formatCode>
                      <c:ptCount val="29"/>
                      <c:pt idx="0">
                        <c:v>4.2375721467138333E-2</c:v>
                      </c:pt>
                      <c:pt idx="1">
                        <c:v>8.128484541307654E-2</c:v>
                      </c:pt>
                      <c:pt idx="2">
                        <c:v>7.4783062569322115E-2</c:v>
                      </c:pt>
                      <c:pt idx="3">
                        <c:v>8.9798762244354277E-2</c:v>
                      </c:pt>
                      <c:pt idx="4">
                        <c:v>5.5190074616980882E-2</c:v>
                      </c:pt>
                      <c:pt idx="5">
                        <c:v>7.1264804438957552E-2</c:v>
                      </c:pt>
                      <c:pt idx="6">
                        <c:v>4.862973230923056E-2</c:v>
                      </c:pt>
                      <c:pt idx="7">
                        <c:v>6.1222251168913083E-2</c:v>
                      </c:pt>
                      <c:pt idx="8">
                        <c:v>4.5916685991871209E-2</c:v>
                      </c:pt>
                      <c:pt idx="9">
                        <c:v>4.8843255166618527E-2</c:v>
                      </c:pt>
                      <c:pt idx="10">
                        <c:v>4.172246564299923E-2</c:v>
                      </c:pt>
                      <c:pt idx="11">
                        <c:v>3.717067802899441E-2</c:v>
                      </c:pt>
                      <c:pt idx="12">
                        <c:v>3.21206743566992E-2</c:v>
                      </c:pt>
                      <c:pt idx="13">
                        <c:v>2.5909503712805173E-2</c:v>
                      </c:pt>
                      <c:pt idx="14">
                        <c:v>3.9396982303308514E-2</c:v>
                      </c:pt>
                      <c:pt idx="15">
                        <c:v>5.9416204631225829E-2</c:v>
                      </c:pt>
                      <c:pt idx="16">
                        <c:v>5.5821187116012444E-2</c:v>
                      </c:pt>
                      <c:pt idx="17">
                        <c:v>5.8467900232929415E-2</c:v>
                      </c:pt>
                      <c:pt idx="18">
                        <c:v>4.9082775885418803E-2</c:v>
                      </c:pt>
                      <c:pt idx="19">
                        <c:v>5.3067236479057318E-2</c:v>
                      </c:pt>
                      <c:pt idx="20">
                        <c:v>6.4455000252665623E-2</c:v>
                      </c:pt>
                      <c:pt idx="21">
                        <c:v>9.4360984842083911E-2</c:v>
                      </c:pt>
                      <c:pt idx="22">
                        <c:v>6.9443345935428766E-2</c:v>
                      </c:pt>
                      <c:pt idx="23">
                        <c:v>4.79034040090493E-2</c:v>
                      </c:pt>
                      <c:pt idx="24">
                        <c:v>6.955046649703138E-2</c:v>
                      </c:pt>
                      <c:pt idx="25">
                        <c:v>7.6419213973799124E-2</c:v>
                      </c:pt>
                      <c:pt idx="26">
                        <c:v>0.10066856300479621</c:v>
                      </c:pt>
                      <c:pt idx="27">
                        <c:v>0.10021518325998212</c:v>
                      </c:pt>
                      <c:pt idx="28">
                        <c:v>0.11511858189516404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ADF7-4606-88D6-C5EF9D35CB06}"/>
                  </c:ext>
                </c:extLst>
              </c15:ser>
            </c15:filteredLineSeries>
          </c:ext>
        </c:extLst>
      </c:lineChart>
      <c:catAx>
        <c:axId val="428299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28300480"/>
        <c:crosses val="autoZero"/>
        <c:auto val="1"/>
        <c:lblAlgn val="ctr"/>
        <c:lblOffset val="100"/>
        <c:noMultiLvlLbl val="0"/>
      </c:catAx>
      <c:valAx>
        <c:axId val="428300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28299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미창석유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6"/>
          <c:order val="6"/>
          <c:tx>
            <c:strRef>
              <c:f>미창석유!$B$5</c:f>
              <c:strCache>
                <c:ptCount val="1"/>
                <c:pt idx="0">
                  <c:v>매출액 (미창석유)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미창석유!$C$4:$AE$4</c:f>
              <c:strCache>
                <c:ptCount val="29"/>
                <c:pt idx="0">
                  <c:v>15.1q</c:v>
                </c:pt>
                <c:pt idx="1">
                  <c:v>15.2q</c:v>
                </c:pt>
                <c:pt idx="2">
                  <c:v>15.3q</c:v>
                </c:pt>
                <c:pt idx="3">
                  <c:v>15.4q</c:v>
                </c:pt>
                <c:pt idx="4">
                  <c:v>16.1q</c:v>
                </c:pt>
                <c:pt idx="5">
                  <c:v>16.2q</c:v>
                </c:pt>
                <c:pt idx="6">
                  <c:v>16.3q</c:v>
                </c:pt>
                <c:pt idx="7">
                  <c:v>16.4q</c:v>
                </c:pt>
                <c:pt idx="8">
                  <c:v>17.1q</c:v>
                </c:pt>
                <c:pt idx="9">
                  <c:v>17.2q</c:v>
                </c:pt>
                <c:pt idx="10">
                  <c:v>17.3q</c:v>
                </c:pt>
                <c:pt idx="11">
                  <c:v>17.4q</c:v>
                </c:pt>
                <c:pt idx="12">
                  <c:v>18.1q</c:v>
                </c:pt>
                <c:pt idx="13">
                  <c:v>18.2q</c:v>
                </c:pt>
                <c:pt idx="14">
                  <c:v>18.3q</c:v>
                </c:pt>
                <c:pt idx="15">
                  <c:v>18.4q</c:v>
                </c:pt>
                <c:pt idx="16">
                  <c:v>19.1q</c:v>
                </c:pt>
                <c:pt idx="17">
                  <c:v>19.2q</c:v>
                </c:pt>
                <c:pt idx="18">
                  <c:v>19.3q</c:v>
                </c:pt>
                <c:pt idx="19">
                  <c:v>19.4q</c:v>
                </c:pt>
                <c:pt idx="20">
                  <c:v>20.1q</c:v>
                </c:pt>
                <c:pt idx="21">
                  <c:v>20.2q</c:v>
                </c:pt>
                <c:pt idx="22">
                  <c:v>20.3q</c:v>
                </c:pt>
                <c:pt idx="23">
                  <c:v>20.4q</c:v>
                </c:pt>
                <c:pt idx="24">
                  <c:v>21.1q</c:v>
                </c:pt>
                <c:pt idx="25">
                  <c:v>21.2q</c:v>
                </c:pt>
                <c:pt idx="26">
                  <c:v>21.3q</c:v>
                </c:pt>
                <c:pt idx="27">
                  <c:v>21.4q</c:v>
                </c:pt>
                <c:pt idx="28">
                  <c:v>22.1q</c:v>
                </c:pt>
              </c:strCache>
            </c:strRef>
          </c:cat>
          <c:val>
            <c:numRef>
              <c:f>미창석유!$C$5:$AE$5</c:f>
              <c:numCache>
                <c:formatCode>_(* #,##0_);_(* \(#,##0\);_(* "-"_);_(@_)</c:formatCode>
                <c:ptCount val="29"/>
                <c:pt idx="0">
                  <c:v>80565</c:v>
                </c:pt>
                <c:pt idx="1">
                  <c:v>78920</c:v>
                </c:pt>
                <c:pt idx="2">
                  <c:v>76635</c:v>
                </c:pt>
                <c:pt idx="3">
                  <c:v>73197</c:v>
                </c:pt>
                <c:pt idx="4">
                  <c:v>67947</c:v>
                </c:pt>
                <c:pt idx="5">
                  <c:v>73711</c:v>
                </c:pt>
                <c:pt idx="6">
                  <c:v>66009</c:v>
                </c:pt>
                <c:pt idx="7">
                  <c:v>72931</c:v>
                </c:pt>
                <c:pt idx="8">
                  <c:v>81931</c:v>
                </c:pt>
                <c:pt idx="9">
                  <c:v>76162</c:v>
                </c:pt>
                <c:pt idx="10">
                  <c:v>76913</c:v>
                </c:pt>
                <c:pt idx="11">
                  <c:v>78153</c:v>
                </c:pt>
                <c:pt idx="12">
                  <c:v>78890</c:v>
                </c:pt>
                <c:pt idx="13">
                  <c:v>74876</c:v>
                </c:pt>
                <c:pt idx="14">
                  <c:v>76681</c:v>
                </c:pt>
                <c:pt idx="15">
                  <c:v>85852</c:v>
                </c:pt>
                <c:pt idx="16">
                  <c:v>77802</c:v>
                </c:pt>
                <c:pt idx="17">
                  <c:v>76418</c:v>
                </c:pt>
                <c:pt idx="18">
                  <c:v>73101</c:v>
                </c:pt>
                <c:pt idx="19">
                  <c:v>96406</c:v>
                </c:pt>
                <c:pt idx="20">
                  <c:v>79156</c:v>
                </c:pt>
                <c:pt idx="21">
                  <c:v>59177</c:v>
                </c:pt>
                <c:pt idx="22">
                  <c:v>63217</c:v>
                </c:pt>
                <c:pt idx="23">
                  <c:v>76028</c:v>
                </c:pt>
                <c:pt idx="24">
                  <c:v>90783</c:v>
                </c:pt>
                <c:pt idx="25">
                  <c:v>106256</c:v>
                </c:pt>
                <c:pt idx="26">
                  <c:v>96326</c:v>
                </c:pt>
                <c:pt idx="27">
                  <c:v>112927</c:v>
                </c:pt>
                <c:pt idx="28">
                  <c:v>102503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7A-40D0-8D98-926FE23B8904}"/>
            </c:ext>
          </c:extLst>
        </c:ser>
        <c:ser>
          <c:idx val="7"/>
          <c:order val="7"/>
          <c:tx>
            <c:strRef>
              <c:f>미창석유!$B$11</c:f>
              <c:strCache>
                <c:ptCount val="1"/>
                <c:pt idx="0">
                  <c:v>영업이익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미창석유!$C$4:$AE$4</c:f>
              <c:strCache>
                <c:ptCount val="29"/>
                <c:pt idx="0">
                  <c:v>15.1q</c:v>
                </c:pt>
                <c:pt idx="1">
                  <c:v>15.2q</c:v>
                </c:pt>
                <c:pt idx="2">
                  <c:v>15.3q</c:v>
                </c:pt>
                <c:pt idx="3">
                  <c:v>15.4q</c:v>
                </c:pt>
                <c:pt idx="4">
                  <c:v>16.1q</c:v>
                </c:pt>
                <c:pt idx="5">
                  <c:v>16.2q</c:v>
                </c:pt>
                <c:pt idx="6">
                  <c:v>16.3q</c:v>
                </c:pt>
                <c:pt idx="7">
                  <c:v>16.4q</c:v>
                </c:pt>
                <c:pt idx="8">
                  <c:v>17.1q</c:v>
                </c:pt>
                <c:pt idx="9">
                  <c:v>17.2q</c:v>
                </c:pt>
                <c:pt idx="10">
                  <c:v>17.3q</c:v>
                </c:pt>
                <c:pt idx="11">
                  <c:v>17.4q</c:v>
                </c:pt>
                <c:pt idx="12">
                  <c:v>18.1q</c:v>
                </c:pt>
                <c:pt idx="13">
                  <c:v>18.2q</c:v>
                </c:pt>
                <c:pt idx="14">
                  <c:v>18.3q</c:v>
                </c:pt>
                <c:pt idx="15">
                  <c:v>18.4q</c:v>
                </c:pt>
                <c:pt idx="16">
                  <c:v>19.1q</c:v>
                </c:pt>
                <c:pt idx="17">
                  <c:v>19.2q</c:v>
                </c:pt>
                <c:pt idx="18">
                  <c:v>19.3q</c:v>
                </c:pt>
                <c:pt idx="19">
                  <c:v>19.4q</c:v>
                </c:pt>
                <c:pt idx="20">
                  <c:v>20.1q</c:v>
                </c:pt>
                <c:pt idx="21">
                  <c:v>20.2q</c:v>
                </c:pt>
                <c:pt idx="22">
                  <c:v>20.3q</c:v>
                </c:pt>
                <c:pt idx="23">
                  <c:v>20.4q</c:v>
                </c:pt>
                <c:pt idx="24">
                  <c:v>21.1q</c:v>
                </c:pt>
                <c:pt idx="25">
                  <c:v>21.2q</c:v>
                </c:pt>
                <c:pt idx="26">
                  <c:v>21.3q</c:v>
                </c:pt>
                <c:pt idx="27">
                  <c:v>21.4q</c:v>
                </c:pt>
                <c:pt idx="28">
                  <c:v>22.1q</c:v>
                </c:pt>
              </c:strCache>
            </c:strRef>
          </c:cat>
          <c:val>
            <c:numRef>
              <c:f>미창석유!$C$11:$AE$11</c:f>
              <c:numCache>
                <c:formatCode>_(* #,##0_);_(* \(#,##0\);_(* "-"_);_(@_)</c:formatCode>
                <c:ptCount val="29"/>
                <c:pt idx="0">
                  <c:v>3414</c:v>
                </c:pt>
                <c:pt idx="1">
                  <c:v>6415</c:v>
                </c:pt>
                <c:pt idx="2">
                  <c:v>5731</c:v>
                </c:pt>
                <c:pt idx="3">
                  <c:v>6573</c:v>
                </c:pt>
                <c:pt idx="4">
                  <c:v>3750</c:v>
                </c:pt>
                <c:pt idx="5">
                  <c:v>5253</c:v>
                </c:pt>
                <c:pt idx="6">
                  <c:v>3210</c:v>
                </c:pt>
                <c:pt idx="7">
                  <c:v>4465</c:v>
                </c:pt>
                <c:pt idx="8">
                  <c:v>3762</c:v>
                </c:pt>
                <c:pt idx="9">
                  <c:v>3720</c:v>
                </c:pt>
                <c:pt idx="10">
                  <c:v>3209</c:v>
                </c:pt>
                <c:pt idx="11">
                  <c:v>2905</c:v>
                </c:pt>
                <c:pt idx="12">
                  <c:v>2534</c:v>
                </c:pt>
                <c:pt idx="13">
                  <c:v>1940</c:v>
                </c:pt>
                <c:pt idx="14">
                  <c:v>3021</c:v>
                </c:pt>
                <c:pt idx="15">
                  <c:v>5101</c:v>
                </c:pt>
                <c:pt idx="16">
                  <c:v>4343</c:v>
                </c:pt>
                <c:pt idx="17">
                  <c:v>4468</c:v>
                </c:pt>
                <c:pt idx="18">
                  <c:v>3588</c:v>
                </c:pt>
                <c:pt idx="19">
                  <c:v>5116</c:v>
                </c:pt>
                <c:pt idx="20">
                  <c:v>5102</c:v>
                </c:pt>
                <c:pt idx="21">
                  <c:v>5584</c:v>
                </c:pt>
                <c:pt idx="22">
                  <c:v>4390</c:v>
                </c:pt>
                <c:pt idx="23">
                  <c:v>3642</c:v>
                </c:pt>
                <c:pt idx="24">
                  <c:v>6314</c:v>
                </c:pt>
                <c:pt idx="25">
                  <c:v>8120</c:v>
                </c:pt>
                <c:pt idx="26">
                  <c:v>9697</c:v>
                </c:pt>
                <c:pt idx="27">
                  <c:v>11317</c:v>
                </c:pt>
                <c:pt idx="28">
                  <c:v>11800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7A-40D0-8D98-926FE23B89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8327136"/>
        <c:axId val="428325176"/>
      </c:barChart>
      <c:lineChart>
        <c:grouping val="standard"/>
        <c:varyColors val="0"/>
        <c:ser>
          <c:idx val="2"/>
          <c:order val="2"/>
          <c:tx>
            <c:strRef>
              <c:f>미창석유!$B$12</c:f>
              <c:strCache>
                <c:ptCount val="1"/>
                <c:pt idx="0">
                  <c:v>OPM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미창석유!$C$4:$AE$4</c:f>
              <c:strCache>
                <c:ptCount val="29"/>
                <c:pt idx="0">
                  <c:v>15.1q</c:v>
                </c:pt>
                <c:pt idx="1">
                  <c:v>15.2q</c:v>
                </c:pt>
                <c:pt idx="2">
                  <c:v>15.3q</c:v>
                </c:pt>
                <c:pt idx="3">
                  <c:v>15.4q</c:v>
                </c:pt>
                <c:pt idx="4">
                  <c:v>16.1q</c:v>
                </c:pt>
                <c:pt idx="5">
                  <c:v>16.2q</c:v>
                </c:pt>
                <c:pt idx="6">
                  <c:v>16.3q</c:v>
                </c:pt>
                <c:pt idx="7">
                  <c:v>16.4q</c:v>
                </c:pt>
                <c:pt idx="8">
                  <c:v>17.1q</c:v>
                </c:pt>
                <c:pt idx="9">
                  <c:v>17.2q</c:v>
                </c:pt>
                <c:pt idx="10">
                  <c:v>17.3q</c:v>
                </c:pt>
                <c:pt idx="11">
                  <c:v>17.4q</c:v>
                </c:pt>
                <c:pt idx="12">
                  <c:v>18.1q</c:v>
                </c:pt>
                <c:pt idx="13">
                  <c:v>18.2q</c:v>
                </c:pt>
                <c:pt idx="14">
                  <c:v>18.3q</c:v>
                </c:pt>
                <c:pt idx="15">
                  <c:v>18.4q</c:v>
                </c:pt>
                <c:pt idx="16">
                  <c:v>19.1q</c:v>
                </c:pt>
                <c:pt idx="17">
                  <c:v>19.2q</c:v>
                </c:pt>
                <c:pt idx="18">
                  <c:v>19.3q</c:v>
                </c:pt>
                <c:pt idx="19">
                  <c:v>19.4q</c:v>
                </c:pt>
                <c:pt idx="20">
                  <c:v>20.1q</c:v>
                </c:pt>
                <c:pt idx="21">
                  <c:v>20.2q</c:v>
                </c:pt>
                <c:pt idx="22">
                  <c:v>20.3q</c:v>
                </c:pt>
                <c:pt idx="23">
                  <c:v>20.4q</c:v>
                </c:pt>
                <c:pt idx="24">
                  <c:v>21.1q</c:v>
                </c:pt>
                <c:pt idx="25">
                  <c:v>21.2q</c:v>
                </c:pt>
                <c:pt idx="26">
                  <c:v>21.3q</c:v>
                </c:pt>
                <c:pt idx="27">
                  <c:v>21.4q</c:v>
                </c:pt>
                <c:pt idx="28">
                  <c:v>22.1q</c:v>
                </c:pt>
              </c:strCache>
            </c:strRef>
          </c:cat>
          <c:val>
            <c:numRef>
              <c:f>미창석유!$C$12:$AE$12</c:f>
              <c:numCache>
                <c:formatCode>0.0%</c:formatCode>
                <c:ptCount val="29"/>
                <c:pt idx="0">
                  <c:v>4.2375721467138333E-2</c:v>
                </c:pt>
                <c:pt idx="1">
                  <c:v>8.128484541307654E-2</c:v>
                </c:pt>
                <c:pt idx="2">
                  <c:v>7.4783062569322115E-2</c:v>
                </c:pt>
                <c:pt idx="3">
                  <c:v>8.9798762244354277E-2</c:v>
                </c:pt>
                <c:pt idx="4">
                  <c:v>5.5190074616980882E-2</c:v>
                </c:pt>
                <c:pt idx="5">
                  <c:v>7.1264804438957552E-2</c:v>
                </c:pt>
                <c:pt idx="6">
                  <c:v>4.862973230923056E-2</c:v>
                </c:pt>
                <c:pt idx="7">
                  <c:v>6.1222251168913083E-2</c:v>
                </c:pt>
                <c:pt idx="8">
                  <c:v>4.5916685991871209E-2</c:v>
                </c:pt>
                <c:pt idx="9">
                  <c:v>4.8843255166618527E-2</c:v>
                </c:pt>
                <c:pt idx="10">
                  <c:v>4.172246564299923E-2</c:v>
                </c:pt>
                <c:pt idx="11">
                  <c:v>3.717067802899441E-2</c:v>
                </c:pt>
                <c:pt idx="12">
                  <c:v>3.21206743566992E-2</c:v>
                </c:pt>
                <c:pt idx="13">
                  <c:v>2.5909503712805173E-2</c:v>
                </c:pt>
                <c:pt idx="14">
                  <c:v>3.9396982303308514E-2</c:v>
                </c:pt>
                <c:pt idx="15">
                  <c:v>5.9416204631225829E-2</c:v>
                </c:pt>
                <c:pt idx="16">
                  <c:v>5.5821187116012444E-2</c:v>
                </c:pt>
                <c:pt idx="17">
                  <c:v>5.8467900232929415E-2</c:v>
                </c:pt>
                <c:pt idx="18">
                  <c:v>4.9082775885418803E-2</c:v>
                </c:pt>
                <c:pt idx="19">
                  <c:v>5.3067236479057318E-2</c:v>
                </c:pt>
                <c:pt idx="20">
                  <c:v>6.4455000252665623E-2</c:v>
                </c:pt>
                <c:pt idx="21">
                  <c:v>9.4360984842083911E-2</c:v>
                </c:pt>
                <c:pt idx="22">
                  <c:v>6.9443345935428766E-2</c:v>
                </c:pt>
                <c:pt idx="23">
                  <c:v>4.79034040090493E-2</c:v>
                </c:pt>
                <c:pt idx="24">
                  <c:v>6.955046649703138E-2</c:v>
                </c:pt>
                <c:pt idx="25">
                  <c:v>7.6419213973799124E-2</c:v>
                </c:pt>
                <c:pt idx="26">
                  <c:v>0.10066856300479621</c:v>
                </c:pt>
                <c:pt idx="27">
                  <c:v>0.10021518325998212</c:v>
                </c:pt>
                <c:pt idx="28">
                  <c:v>0.11511858189516404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E7A-40D0-8D98-926FE23B89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82748160"/>
        <c:axId val="1582749408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미창석유!$B$8</c15:sqref>
                        </c15:formulaRef>
                      </c:ext>
                    </c:extLst>
                    <c:strCache>
                      <c:ptCount val="1"/>
                      <c:pt idx="0">
                        <c:v>GPM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미창석유!$C$8:$AA$8</c15:sqref>
                        </c15:formulaRef>
                      </c:ext>
                    </c:extLst>
                    <c:numCache>
                      <c:formatCode>0.0%</c:formatCode>
                      <c:ptCount val="25"/>
                      <c:pt idx="0">
                        <c:v>8.8413082604108489E-2</c:v>
                      </c:pt>
                      <c:pt idx="1">
                        <c:v>0.13061327927014699</c:v>
                      </c:pt>
                      <c:pt idx="2">
                        <c:v>0.1256866966790631</c:v>
                      </c:pt>
                      <c:pt idx="3">
                        <c:v>0.14889954506332226</c:v>
                      </c:pt>
                      <c:pt idx="4">
                        <c:v>0.11132205984075824</c:v>
                      </c:pt>
                      <c:pt idx="5">
                        <c:v>0.12854255131527181</c:v>
                      </c:pt>
                      <c:pt idx="6">
                        <c:v>0.10483418927721977</c:v>
                      </c:pt>
                      <c:pt idx="7">
                        <c:v>0.12341802525674953</c:v>
                      </c:pt>
                      <c:pt idx="8">
                        <c:v>9.6495831858515096E-2</c:v>
                      </c:pt>
                      <c:pt idx="9">
                        <c:v>0.10560384443685827</c:v>
                      </c:pt>
                      <c:pt idx="10">
                        <c:v>9.8253871257134681E-2</c:v>
                      </c:pt>
                      <c:pt idx="11">
                        <c:v>9.9445958568449067E-2</c:v>
                      </c:pt>
                      <c:pt idx="12">
                        <c:v>8.8325516542020532E-2</c:v>
                      </c:pt>
                      <c:pt idx="13">
                        <c:v>7.0196057481703086E-2</c:v>
                      </c:pt>
                      <c:pt idx="14">
                        <c:v>8.7048943023695563E-2</c:v>
                      </c:pt>
                      <c:pt idx="15">
                        <c:v>7.6748357638727116E-2</c:v>
                      </c:pt>
                      <c:pt idx="16">
                        <c:v>9.4560551142644153E-2</c:v>
                      </c:pt>
                      <c:pt idx="17">
                        <c:v>9.8065900704022615E-2</c:v>
                      </c:pt>
                      <c:pt idx="18">
                        <c:v>9.1736091161543618E-2</c:v>
                      </c:pt>
                      <c:pt idx="19">
                        <c:v>8.9662469140924836E-2</c:v>
                      </c:pt>
                      <c:pt idx="20">
                        <c:v>0.10558896356561726</c:v>
                      </c:pt>
                      <c:pt idx="21">
                        <c:v>0.13743515217060681</c:v>
                      </c:pt>
                      <c:pt idx="22">
                        <c:v>0.12025246373602037</c:v>
                      </c:pt>
                      <c:pt idx="23">
                        <c:v>9.9963171463145151E-2</c:v>
                      </c:pt>
                      <c:pt idx="24">
                        <c:v>0.10864368879636055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3-BE7A-40D0-8D98-926FE23B8904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미창석유!$B$10</c15:sqref>
                        </c15:formulaRef>
                      </c:ext>
                    </c:extLst>
                    <c:strCache>
                      <c:ptCount val="1"/>
                      <c:pt idx="0">
                        <c:v>판관비율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미창석유!$C$10:$AA$10</c15:sqref>
                        </c15:formulaRef>
                      </c:ext>
                    </c:extLst>
                    <c:numCache>
                      <c:formatCode>0.0%</c:formatCode>
                      <c:ptCount val="25"/>
                      <c:pt idx="0">
                        <c:v>4.6037361136970149E-2</c:v>
                      </c:pt>
                      <c:pt idx="1">
                        <c:v>4.9328433857070454E-2</c:v>
                      </c:pt>
                      <c:pt idx="2">
                        <c:v>5.0903634109740983E-2</c:v>
                      </c:pt>
                      <c:pt idx="3">
                        <c:v>5.9100782818967988E-2</c:v>
                      </c:pt>
                      <c:pt idx="4">
                        <c:v>5.6131985223777353E-2</c:v>
                      </c:pt>
                      <c:pt idx="5">
                        <c:v>5.7277746876314255E-2</c:v>
                      </c:pt>
                      <c:pt idx="6">
                        <c:v>5.6204456967989216E-2</c:v>
                      </c:pt>
                      <c:pt idx="7">
                        <c:v>6.2195774087836449E-2</c:v>
                      </c:pt>
                      <c:pt idx="8">
                        <c:v>5.0579145866643881E-2</c:v>
                      </c:pt>
                      <c:pt idx="9">
                        <c:v>5.6760589270239754E-2</c:v>
                      </c:pt>
                      <c:pt idx="10">
                        <c:v>5.6531405614135451E-2</c:v>
                      </c:pt>
                      <c:pt idx="11">
                        <c:v>6.2275280539454657E-2</c:v>
                      </c:pt>
                      <c:pt idx="12">
                        <c:v>5.6204842185321333E-2</c:v>
                      </c:pt>
                      <c:pt idx="13">
                        <c:v>4.428655376889791E-2</c:v>
                      </c:pt>
                      <c:pt idx="14">
                        <c:v>4.7651960720387056E-2</c:v>
                      </c:pt>
                      <c:pt idx="15">
                        <c:v>1.733215300750128E-2</c:v>
                      </c:pt>
                      <c:pt idx="16">
                        <c:v>3.8739364026631709E-2</c:v>
                      </c:pt>
                      <c:pt idx="17">
                        <c:v>3.95980004710932E-2</c:v>
                      </c:pt>
                      <c:pt idx="18">
                        <c:v>4.2653315276124815E-2</c:v>
                      </c:pt>
                      <c:pt idx="19">
                        <c:v>3.6595232661867517E-2</c:v>
                      </c:pt>
                      <c:pt idx="20">
                        <c:v>4.1133963312951639E-2</c:v>
                      </c:pt>
                      <c:pt idx="21">
                        <c:v>4.3074167328522907E-2</c:v>
                      </c:pt>
                      <c:pt idx="22">
                        <c:v>5.0809117800591615E-2</c:v>
                      </c:pt>
                      <c:pt idx="23">
                        <c:v>5.2033461356342403E-2</c:v>
                      </c:pt>
                      <c:pt idx="24">
                        <c:v>3.9082207021138321E-2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BE7A-40D0-8D98-926FE23B8904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미창석유!$B$14</c15:sqref>
                        </c15:formulaRef>
                      </c:ext>
                    </c:extLst>
                    <c:strCache>
                      <c:ptCount val="1"/>
                      <c:pt idx="0">
                        <c:v>윤활유(수출)-제품, 미창석유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/>
                    </a:solidFill>
                    <a:ln w="9525">
                      <a:solidFill>
                        <a:schemeClr val="accent4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미창석유!$C$14:$Z$14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4"/>
                      <c:pt idx="0">
                        <c:v>1047</c:v>
                      </c:pt>
                      <c:pt idx="1">
                        <c:v>1021</c:v>
                      </c:pt>
                      <c:pt idx="2">
                        <c:v>1040</c:v>
                      </c:pt>
                      <c:pt idx="3">
                        <c:v>1015</c:v>
                      </c:pt>
                      <c:pt idx="4">
                        <c:v>811</c:v>
                      </c:pt>
                      <c:pt idx="5">
                        <c:v>784</c:v>
                      </c:pt>
                      <c:pt idx="6">
                        <c:v>808</c:v>
                      </c:pt>
                      <c:pt idx="7">
                        <c:v>803</c:v>
                      </c:pt>
                      <c:pt idx="8">
                        <c:v>881</c:v>
                      </c:pt>
                      <c:pt idx="9">
                        <c:v>870</c:v>
                      </c:pt>
                      <c:pt idx="10">
                        <c:v>878</c:v>
                      </c:pt>
                      <c:pt idx="11">
                        <c:v>902</c:v>
                      </c:pt>
                      <c:pt idx="12">
                        <c:v>942</c:v>
                      </c:pt>
                      <c:pt idx="13">
                        <c:v>1022</c:v>
                      </c:pt>
                      <c:pt idx="14">
                        <c:v>1059</c:v>
                      </c:pt>
                      <c:pt idx="15">
                        <c:v>1080</c:v>
                      </c:pt>
                      <c:pt idx="16">
                        <c:v>1105</c:v>
                      </c:pt>
                      <c:pt idx="17">
                        <c:v>1145</c:v>
                      </c:pt>
                      <c:pt idx="18">
                        <c:v>1139</c:v>
                      </c:pt>
                      <c:pt idx="19">
                        <c:v>1263</c:v>
                      </c:pt>
                      <c:pt idx="20">
                        <c:v>1276</c:v>
                      </c:pt>
                      <c:pt idx="21">
                        <c:v>1197</c:v>
                      </c:pt>
                      <c:pt idx="22">
                        <c:v>1054</c:v>
                      </c:pt>
                      <c:pt idx="23">
                        <c:v>999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BE7A-40D0-8D98-926FE23B8904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미창석유!$B$17</c15:sqref>
                        </c15:formulaRef>
                      </c:ext>
                    </c:extLst>
                    <c:strCache>
                      <c:ptCount val="1"/>
                      <c:pt idx="0">
                        <c:v>Base oil(국내)-원재료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/>
                    </a:solidFill>
                    <a:ln w="9525">
                      <a:solidFill>
                        <a:schemeClr val="accent5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미창석유!$C$17:$Z$17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4"/>
                      <c:pt idx="0">
                        <c:v>786</c:v>
                      </c:pt>
                      <c:pt idx="1">
                        <c:v>693</c:v>
                      </c:pt>
                      <c:pt idx="2">
                        <c:v>701</c:v>
                      </c:pt>
                      <c:pt idx="3">
                        <c:v>780</c:v>
                      </c:pt>
                      <c:pt idx="4">
                        <c:v>653</c:v>
                      </c:pt>
                      <c:pt idx="5">
                        <c:v>667</c:v>
                      </c:pt>
                      <c:pt idx="6">
                        <c:v>683</c:v>
                      </c:pt>
                      <c:pt idx="7">
                        <c:v>684</c:v>
                      </c:pt>
                      <c:pt idx="8">
                        <c:v>690</c:v>
                      </c:pt>
                      <c:pt idx="9">
                        <c:v>703</c:v>
                      </c:pt>
                      <c:pt idx="10">
                        <c:v>706</c:v>
                      </c:pt>
                      <c:pt idx="11">
                        <c:v>704</c:v>
                      </c:pt>
                      <c:pt idx="12">
                        <c:v>750</c:v>
                      </c:pt>
                      <c:pt idx="13">
                        <c:v>765</c:v>
                      </c:pt>
                      <c:pt idx="14">
                        <c:v>766</c:v>
                      </c:pt>
                      <c:pt idx="15">
                        <c:v>763</c:v>
                      </c:pt>
                      <c:pt idx="16">
                        <c:v>734</c:v>
                      </c:pt>
                      <c:pt idx="17">
                        <c:v>734</c:v>
                      </c:pt>
                      <c:pt idx="18">
                        <c:v>745</c:v>
                      </c:pt>
                      <c:pt idx="19">
                        <c:v>742</c:v>
                      </c:pt>
                      <c:pt idx="20">
                        <c:v>721</c:v>
                      </c:pt>
                      <c:pt idx="21">
                        <c:v>706</c:v>
                      </c:pt>
                      <c:pt idx="22">
                        <c:v>695</c:v>
                      </c:pt>
                      <c:pt idx="23">
                        <c:v>663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BE7A-40D0-8D98-926FE23B8904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미창석유!$B$19</c15:sqref>
                        </c15:formulaRef>
                      </c:ext>
                    </c:extLst>
                    <c:strCache>
                      <c:ptCount val="1"/>
                      <c:pt idx="0">
                        <c:v>Additive(수입)-원재료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/>
                    </a:solidFill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미창석유!$C$19:$Z$19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4"/>
                      <c:pt idx="0">
                        <c:v>5445</c:v>
                      </c:pt>
                      <c:pt idx="1">
                        <c:v>5555</c:v>
                      </c:pt>
                      <c:pt idx="2">
                        <c:v>5589</c:v>
                      </c:pt>
                      <c:pt idx="3">
                        <c:v>5661</c:v>
                      </c:pt>
                      <c:pt idx="4">
                        <c:v>6081</c:v>
                      </c:pt>
                      <c:pt idx="5">
                        <c:v>5908</c:v>
                      </c:pt>
                      <c:pt idx="6">
                        <c:v>5780</c:v>
                      </c:pt>
                      <c:pt idx="7">
                        <c:v>5720</c:v>
                      </c:pt>
                      <c:pt idx="8">
                        <c:v>5813</c:v>
                      </c:pt>
                      <c:pt idx="9">
                        <c:v>5741</c:v>
                      </c:pt>
                      <c:pt idx="10">
                        <c:v>5871</c:v>
                      </c:pt>
                      <c:pt idx="11">
                        <c:v>5920</c:v>
                      </c:pt>
                      <c:pt idx="12">
                        <c:v>6162</c:v>
                      </c:pt>
                      <c:pt idx="13">
                        <c:v>5712</c:v>
                      </c:pt>
                      <c:pt idx="14">
                        <c:v>5926</c:v>
                      </c:pt>
                      <c:pt idx="15">
                        <c:v>5681</c:v>
                      </c:pt>
                      <c:pt idx="16">
                        <c:v>5320</c:v>
                      </c:pt>
                      <c:pt idx="17">
                        <c:v>5342</c:v>
                      </c:pt>
                      <c:pt idx="18">
                        <c:v>5546</c:v>
                      </c:pt>
                      <c:pt idx="19">
                        <c:v>5582</c:v>
                      </c:pt>
                      <c:pt idx="20">
                        <c:v>5406</c:v>
                      </c:pt>
                      <c:pt idx="21">
                        <c:v>5323</c:v>
                      </c:pt>
                      <c:pt idx="22">
                        <c:v>5394</c:v>
                      </c:pt>
                      <c:pt idx="23">
                        <c:v>5199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BE7A-40D0-8D98-926FE23B8904}"/>
                  </c:ext>
                </c:extLst>
              </c15:ser>
            </c15:filteredLineSeries>
          </c:ext>
        </c:extLst>
      </c:lineChart>
      <c:catAx>
        <c:axId val="428327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28325176"/>
        <c:crosses val="autoZero"/>
        <c:auto val="1"/>
        <c:lblAlgn val="ctr"/>
        <c:lblOffset val="100"/>
        <c:noMultiLvlLbl val="0"/>
      </c:catAx>
      <c:valAx>
        <c:axId val="428325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28327136"/>
        <c:crosses val="autoZero"/>
        <c:crossBetween val="between"/>
      </c:valAx>
      <c:valAx>
        <c:axId val="1582749408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82748160"/>
        <c:crosses val="max"/>
        <c:crossBetween val="between"/>
      </c:valAx>
      <c:catAx>
        <c:axId val="15827481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58274940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dTable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ko-KR" altLang="en-US" b="0">
                <a:solidFill>
                  <a:sysClr val="windowText" lastClr="000000"/>
                </a:solidFill>
              </a:rPr>
              <a:t>미창석유 원재료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stacked"/>
        <c:varyColors val="0"/>
        <c:ser>
          <c:idx val="4"/>
          <c:order val="4"/>
          <c:tx>
            <c:strRef>
              <c:f>미창석유!$B$17</c:f>
              <c:strCache>
                <c:ptCount val="1"/>
                <c:pt idx="0">
                  <c:v>Base oil(국내)-원재료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미창석유!$C$4:$AE$4</c:f>
              <c:strCache>
                <c:ptCount val="29"/>
                <c:pt idx="0">
                  <c:v>15.1q</c:v>
                </c:pt>
                <c:pt idx="1">
                  <c:v>15.2q</c:v>
                </c:pt>
                <c:pt idx="2">
                  <c:v>15.3q</c:v>
                </c:pt>
                <c:pt idx="3">
                  <c:v>15.4q</c:v>
                </c:pt>
                <c:pt idx="4">
                  <c:v>16.1q</c:v>
                </c:pt>
                <c:pt idx="5">
                  <c:v>16.2q</c:v>
                </c:pt>
                <c:pt idx="6">
                  <c:v>16.3q</c:v>
                </c:pt>
                <c:pt idx="7">
                  <c:v>16.4q</c:v>
                </c:pt>
                <c:pt idx="8">
                  <c:v>17.1q</c:v>
                </c:pt>
                <c:pt idx="9">
                  <c:v>17.2q</c:v>
                </c:pt>
                <c:pt idx="10">
                  <c:v>17.3q</c:v>
                </c:pt>
                <c:pt idx="11">
                  <c:v>17.4q</c:v>
                </c:pt>
                <c:pt idx="12">
                  <c:v>18.1q</c:v>
                </c:pt>
                <c:pt idx="13">
                  <c:v>18.2q</c:v>
                </c:pt>
                <c:pt idx="14">
                  <c:v>18.3q</c:v>
                </c:pt>
                <c:pt idx="15">
                  <c:v>18.4q</c:v>
                </c:pt>
                <c:pt idx="16">
                  <c:v>19.1q</c:v>
                </c:pt>
                <c:pt idx="17">
                  <c:v>19.2q</c:v>
                </c:pt>
                <c:pt idx="18">
                  <c:v>19.3q</c:v>
                </c:pt>
                <c:pt idx="19">
                  <c:v>19.4q</c:v>
                </c:pt>
                <c:pt idx="20">
                  <c:v>20.1q</c:v>
                </c:pt>
                <c:pt idx="21">
                  <c:v>20.2q</c:v>
                </c:pt>
                <c:pt idx="22">
                  <c:v>20.3q</c:v>
                </c:pt>
                <c:pt idx="23">
                  <c:v>20.4q</c:v>
                </c:pt>
                <c:pt idx="24">
                  <c:v>21.1q</c:v>
                </c:pt>
                <c:pt idx="25">
                  <c:v>21.2q</c:v>
                </c:pt>
                <c:pt idx="26">
                  <c:v>21.3q</c:v>
                </c:pt>
                <c:pt idx="27">
                  <c:v>21.4q</c:v>
                </c:pt>
                <c:pt idx="28">
                  <c:v>22.1q</c:v>
                </c:pt>
              </c:strCache>
            </c:strRef>
          </c:cat>
          <c:val>
            <c:numRef>
              <c:f>미창석유!$C$17:$AE$17</c:f>
              <c:numCache>
                <c:formatCode>_(* #,##0_);_(* \(#,##0\);_(* "-"_);_(@_)</c:formatCode>
                <c:ptCount val="29"/>
                <c:pt idx="0">
                  <c:v>786</c:v>
                </c:pt>
                <c:pt idx="1">
                  <c:v>693</c:v>
                </c:pt>
                <c:pt idx="2">
                  <c:v>701</c:v>
                </c:pt>
                <c:pt idx="3">
                  <c:v>780</c:v>
                </c:pt>
                <c:pt idx="4">
                  <c:v>653</c:v>
                </c:pt>
                <c:pt idx="5">
                  <c:v>667</c:v>
                </c:pt>
                <c:pt idx="6">
                  <c:v>683</c:v>
                </c:pt>
                <c:pt idx="7">
                  <c:v>684</c:v>
                </c:pt>
                <c:pt idx="8">
                  <c:v>690</c:v>
                </c:pt>
                <c:pt idx="9">
                  <c:v>703</c:v>
                </c:pt>
                <c:pt idx="10">
                  <c:v>706</c:v>
                </c:pt>
                <c:pt idx="11">
                  <c:v>704</c:v>
                </c:pt>
                <c:pt idx="12">
                  <c:v>750</c:v>
                </c:pt>
                <c:pt idx="13">
                  <c:v>765</c:v>
                </c:pt>
                <c:pt idx="14">
                  <c:v>766</c:v>
                </c:pt>
                <c:pt idx="15">
                  <c:v>763</c:v>
                </c:pt>
                <c:pt idx="16">
                  <c:v>734</c:v>
                </c:pt>
                <c:pt idx="17">
                  <c:v>734</c:v>
                </c:pt>
                <c:pt idx="18">
                  <c:v>745</c:v>
                </c:pt>
                <c:pt idx="19">
                  <c:v>742</c:v>
                </c:pt>
                <c:pt idx="20">
                  <c:v>721</c:v>
                </c:pt>
                <c:pt idx="21">
                  <c:v>706</c:v>
                </c:pt>
                <c:pt idx="22">
                  <c:v>695</c:v>
                </c:pt>
                <c:pt idx="23">
                  <c:v>663</c:v>
                </c:pt>
                <c:pt idx="24">
                  <c:v>936</c:v>
                </c:pt>
                <c:pt idx="25">
                  <c:v>1053</c:v>
                </c:pt>
                <c:pt idx="26">
                  <c:v>1092</c:v>
                </c:pt>
                <c:pt idx="27">
                  <c:v>1102</c:v>
                </c:pt>
                <c:pt idx="28">
                  <c:v>1154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64-449D-A0DA-49B74AEB1BDD}"/>
            </c:ext>
          </c:extLst>
        </c:ser>
        <c:ser>
          <c:idx val="5"/>
          <c:order val="5"/>
          <c:tx>
            <c:strRef>
              <c:f>미창석유!$B$19</c:f>
              <c:strCache>
                <c:ptCount val="1"/>
                <c:pt idx="0">
                  <c:v>Additive(수입)-원재료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미창석유!$C$4:$AE$4</c:f>
              <c:strCache>
                <c:ptCount val="29"/>
                <c:pt idx="0">
                  <c:v>15.1q</c:v>
                </c:pt>
                <c:pt idx="1">
                  <c:v>15.2q</c:v>
                </c:pt>
                <c:pt idx="2">
                  <c:v>15.3q</c:v>
                </c:pt>
                <c:pt idx="3">
                  <c:v>15.4q</c:v>
                </c:pt>
                <c:pt idx="4">
                  <c:v>16.1q</c:v>
                </c:pt>
                <c:pt idx="5">
                  <c:v>16.2q</c:v>
                </c:pt>
                <c:pt idx="6">
                  <c:v>16.3q</c:v>
                </c:pt>
                <c:pt idx="7">
                  <c:v>16.4q</c:v>
                </c:pt>
                <c:pt idx="8">
                  <c:v>17.1q</c:v>
                </c:pt>
                <c:pt idx="9">
                  <c:v>17.2q</c:v>
                </c:pt>
                <c:pt idx="10">
                  <c:v>17.3q</c:v>
                </c:pt>
                <c:pt idx="11">
                  <c:v>17.4q</c:v>
                </c:pt>
                <c:pt idx="12">
                  <c:v>18.1q</c:v>
                </c:pt>
                <c:pt idx="13">
                  <c:v>18.2q</c:v>
                </c:pt>
                <c:pt idx="14">
                  <c:v>18.3q</c:v>
                </c:pt>
                <c:pt idx="15">
                  <c:v>18.4q</c:v>
                </c:pt>
                <c:pt idx="16">
                  <c:v>19.1q</c:v>
                </c:pt>
                <c:pt idx="17">
                  <c:v>19.2q</c:v>
                </c:pt>
                <c:pt idx="18">
                  <c:v>19.3q</c:v>
                </c:pt>
                <c:pt idx="19">
                  <c:v>19.4q</c:v>
                </c:pt>
                <c:pt idx="20">
                  <c:v>20.1q</c:v>
                </c:pt>
                <c:pt idx="21">
                  <c:v>20.2q</c:v>
                </c:pt>
                <c:pt idx="22">
                  <c:v>20.3q</c:v>
                </c:pt>
                <c:pt idx="23">
                  <c:v>20.4q</c:v>
                </c:pt>
                <c:pt idx="24">
                  <c:v>21.1q</c:v>
                </c:pt>
                <c:pt idx="25">
                  <c:v>21.2q</c:v>
                </c:pt>
                <c:pt idx="26">
                  <c:v>21.3q</c:v>
                </c:pt>
                <c:pt idx="27">
                  <c:v>21.4q</c:v>
                </c:pt>
                <c:pt idx="28">
                  <c:v>22.1q</c:v>
                </c:pt>
              </c:strCache>
            </c:strRef>
          </c:cat>
          <c:val>
            <c:numRef>
              <c:f>미창석유!$C$19:$AE$19</c:f>
              <c:numCache>
                <c:formatCode>_(* #,##0_);_(* \(#,##0\);_(* "-"_);_(@_)</c:formatCode>
                <c:ptCount val="29"/>
                <c:pt idx="0">
                  <c:v>5445</c:v>
                </c:pt>
                <c:pt idx="1">
                  <c:v>5555</c:v>
                </c:pt>
                <c:pt idx="2">
                  <c:v>5589</c:v>
                </c:pt>
                <c:pt idx="3">
                  <c:v>5661</c:v>
                </c:pt>
                <c:pt idx="4">
                  <c:v>6081</c:v>
                </c:pt>
                <c:pt idx="5">
                  <c:v>5908</c:v>
                </c:pt>
                <c:pt idx="6">
                  <c:v>5780</c:v>
                </c:pt>
                <c:pt idx="7">
                  <c:v>5720</c:v>
                </c:pt>
                <c:pt idx="8">
                  <c:v>5813</c:v>
                </c:pt>
                <c:pt idx="9">
                  <c:v>5741</c:v>
                </c:pt>
                <c:pt idx="10">
                  <c:v>5871</c:v>
                </c:pt>
                <c:pt idx="11">
                  <c:v>5920</c:v>
                </c:pt>
                <c:pt idx="12">
                  <c:v>6162</c:v>
                </c:pt>
                <c:pt idx="13">
                  <c:v>5712</c:v>
                </c:pt>
                <c:pt idx="14">
                  <c:v>5926</c:v>
                </c:pt>
                <c:pt idx="15">
                  <c:v>5681</c:v>
                </c:pt>
                <c:pt idx="16">
                  <c:v>5320</c:v>
                </c:pt>
                <c:pt idx="17">
                  <c:v>5342</c:v>
                </c:pt>
                <c:pt idx="18">
                  <c:v>5546</c:v>
                </c:pt>
                <c:pt idx="19">
                  <c:v>5582</c:v>
                </c:pt>
                <c:pt idx="20">
                  <c:v>5406</c:v>
                </c:pt>
                <c:pt idx="21">
                  <c:v>5323</c:v>
                </c:pt>
                <c:pt idx="22">
                  <c:v>5394</c:v>
                </c:pt>
                <c:pt idx="23">
                  <c:v>5199</c:v>
                </c:pt>
                <c:pt idx="24">
                  <c:v>5256</c:v>
                </c:pt>
                <c:pt idx="25">
                  <c:v>5351</c:v>
                </c:pt>
                <c:pt idx="26">
                  <c:v>5354</c:v>
                </c:pt>
                <c:pt idx="27">
                  <c:v>4886</c:v>
                </c:pt>
                <c:pt idx="28">
                  <c:v>5036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964-449D-A0DA-49B74AEB1BDD}"/>
            </c:ext>
          </c:extLst>
        </c:ser>
        <c:ser>
          <c:idx val="6"/>
          <c:order val="6"/>
          <c:tx>
            <c:strRef>
              <c:f>미창석유!$B$18</c:f>
              <c:strCache>
                <c:ptCount val="1"/>
                <c:pt idx="0">
                  <c:v>Base oil(수입)-원재료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미창석유!$C$4:$AE$4</c:f>
              <c:strCache>
                <c:ptCount val="29"/>
                <c:pt idx="0">
                  <c:v>15.1q</c:v>
                </c:pt>
                <c:pt idx="1">
                  <c:v>15.2q</c:v>
                </c:pt>
                <c:pt idx="2">
                  <c:v>15.3q</c:v>
                </c:pt>
                <c:pt idx="3">
                  <c:v>15.4q</c:v>
                </c:pt>
                <c:pt idx="4">
                  <c:v>16.1q</c:v>
                </c:pt>
                <c:pt idx="5">
                  <c:v>16.2q</c:v>
                </c:pt>
                <c:pt idx="6">
                  <c:v>16.3q</c:v>
                </c:pt>
                <c:pt idx="7">
                  <c:v>16.4q</c:v>
                </c:pt>
                <c:pt idx="8">
                  <c:v>17.1q</c:v>
                </c:pt>
                <c:pt idx="9">
                  <c:v>17.2q</c:v>
                </c:pt>
                <c:pt idx="10">
                  <c:v>17.3q</c:v>
                </c:pt>
                <c:pt idx="11">
                  <c:v>17.4q</c:v>
                </c:pt>
                <c:pt idx="12">
                  <c:v>18.1q</c:v>
                </c:pt>
                <c:pt idx="13">
                  <c:v>18.2q</c:v>
                </c:pt>
                <c:pt idx="14">
                  <c:v>18.3q</c:v>
                </c:pt>
                <c:pt idx="15">
                  <c:v>18.4q</c:v>
                </c:pt>
                <c:pt idx="16">
                  <c:v>19.1q</c:v>
                </c:pt>
                <c:pt idx="17">
                  <c:v>19.2q</c:v>
                </c:pt>
                <c:pt idx="18">
                  <c:v>19.3q</c:v>
                </c:pt>
                <c:pt idx="19">
                  <c:v>19.4q</c:v>
                </c:pt>
                <c:pt idx="20">
                  <c:v>20.1q</c:v>
                </c:pt>
                <c:pt idx="21">
                  <c:v>20.2q</c:v>
                </c:pt>
                <c:pt idx="22">
                  <c:v>20.3q</c:v>
                </c:pt>
                <c:pt idx="23">
                  <c:v>20.4q</c:v>
                </c:pt>
                <c:pt idx="24">
                  <c:v>21.1q</c:v>
                </c:pt>
                <c:pt idx="25">
                  <c:v>21.2q</c:v>
                </c:pt>
                <c:pt idx="26">
                  <c:v>21.3q</c:v>
                </c:pt>
                <c:pt idx="27">
                  <c:v>21.4q</c:v>
                </c:pt>
                <c:pt idx="28">
                  <c:v>22.1q</c:v>
                </c:pt>
              </c:strCache>
            </c:strRef>
          </c:cat>
          <c:val>
            <c:numRef>
              <c:f>미창석유!$C$18:$AE$18</c:f>
              <c:numCache>
                <c:formatCode>_(* #,##0_);_(* \(#,##0\);_(* "-"_);_(@_)</c:formatCode>
                <c:ptCount val="29"/>
                <c:pt idx="0">
                  <c:v>989</c:v>
                </c:pt>
                <c:pt idx="1">
                  <c:v>949</c:v>
                </c:pt>
                <c:pt idx="2">
                  <c:v>918</c:v>
                </c:pt>
                <c:pt idx="3">
                  <c:v>860</c:v>
                </c:pt>
                <c:pt idx="4">
                  <c:v>766</c:v>
                </c:pt>
                <c:pt idx="5">
                  <c:v>723</c:v>
                </c:pt>
                <c:pt idx="6">
                  <c:v>697</c:v>
                </c:pt>
                <c:pt idx="7">
                  <c:v>763</c:v>
                </c:pt>
                <c:pt idx="8">
                  <c:v>727</c:v>
                </c:pt>
                <c:pt idx="9">
                  <c:v>709</c:v>
                </c:pt>
                <c:pt idx="10">
                  <c:v>783</c:v>
                </c:pt>
                <c:pt idx="11">
                  <c:v>897</c:v>
                </c:pt>
                <c:pt idx="12">
                  <c:v>954</c:v>
                </c:pt>
                <c:pt idx="13">
                  <c:v>957</c:v>
                </c:pt>
                <c:pt idx="14">
                  <c:v>962</c:v>
                </c:pt>
                <c:pt idx="15">
                  <c:v>912</c:v>
                </c:pt>
                <c:pt idx="16">
                  <c:v>862</c:v>
                </c:pt>
                <c:pt idx="17">
                  <c:v>1666</c:v>
                </c:pt>
                <c:pt idx="18">
                  <c:v>1785</c:v>
                </c:pt>
                <c:pt idx="19">
                  <c:v>881</c:v>
                </c:pt>
                <c:pt idx="20">
                  <c:v>922</c:v>
                </c:pt>
                <c:pt idx="21">
                  <c:v>894</c:v>
                </c:pt>
                <c:pt idx="22">
                  <c:v>942</c:v>
                </c:pt>
                <c:pt idx="23">
                  <c:v>843</c:v>
                </c:pt>
                <c:pt idx="24">
                  <c:v>952</c:v>
                </c:pt>
                <c:pt idx="25">
                  <c:v>1189</c:v>
                </c:pt>
                <c:pt idx="26">
                  <c:v>1321</c:v>
                </c:pt>
                <c:pt idx="27">
                  <c:v>1532</c:v>
                </c:pt>
                <c:pt idx="28">
                  <c:v>1555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964-449D-A0DA-49B74AEB1B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28332624"/>
        <c:axId val="428328312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미창석유!$B$10</c15:sqref>
                        </c15:formulaRef>
                      </c:ext>
                    </c:extLst>
                    <c:strCache>
                      <c:ptCount val="1"/>
                      <c:pt idx="0">
                        <c:v>판관비율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미창석유!$C$10:$Z$10</c15:sqref>
                        </c15:formulaRef>
                      </c:ext>
                    </c:extLst>
                    <c:numCache>
                      <c:formatCode>0.0%</c:formatCode>
                      <c:ptCount val="24"/>
                      <c:pt idx="0">
                        <c:v>4.6037361136970149E-2</c:v>
                      </c:pt>
                      <c:pt idx="1">
                        <c:v>4.9328433857070454E-2</c:v>
                      </c:pt>
                      <c:pt idx="2">
                        <c:v>5.0903634109740983E-2</c:v>
                      </c:pt>
                      <c:pt idx="3">
                        <c:v>5.9100782818967988E-2</c:v>
                      </c:pt>
                      <c:pt idx="4">
                        <c:v>5.6131985223777353E-2</c:v>
                      </c:pt>
                      <c:pt idx="5">
                        <c:v>5.7277746876314255E-2</c:v>
                      </c:pt>
                      <c:pt idx="6">
                        <c:v>5.6204456967989216E-2</c:v>
                      </c:pt>
                      <c:pt idx="7">
                        <c:v>6.2195774087836449E-2</c:v>
                      </c:pt>
                      <c:pt idx="8">
                        <c:v>5.0579145866643881E-2</c:v>
                      </c:pt>
                      <c:pt idx="9">
                        <c:v>5.6760589270239754E-2</c:v>
                      </c:pt>
                      <c:pt idx="10">
                        <c:v>5.6531405614135451E-2</c:v>
                      </c:pt>
                      <c:pt idx="11">
                        <c:v>6.2275280539454657E-2</c:v>
                      </c:pt>
                      <c:pt idx="12">
                        <c:v>5.6204842185321333E-2</c:v>
                      </c:pt>
                      <c:pt idx="13">
                        <c:v>4.428655376889791E-2</c:v>
                      </c:pt>
                      <c:pt idx="14">
                        <c:v>4.7651960720387056E-2</c:v>
                      </c:pt>
                      <c:pt idx="15">
                        <c:v>1.733215300750128E-2</c:v>
                      </c:pt>
                      <c:pt idx="16">
                        <c:v>3.8739364026631709E-2</c:v>
                      </c:pt>
                      <c:pt idx="17">
                        <c:v>3.95980004710932E-2</c:v>
                      </c:pt>
                      <c:pt idx="18">
                        <c:v>4.2653315276124815E-2</c:v>
                      </c:pt>
                      <c:pt idx="19">
                        <c:v>3.6595232661867517E-2</c:v>
                      </c:pt>
                      <c:pt idx="20">
                        <c:v>4.1133963312951639E-2</c:v>
                      </c:pt>
                      <c:pt idx="21">
                        <c:v>4.3074167328522907E-2</c:v>
                      </c:pt>
                      <c:pt idx="22">
                        <c:v>5.0809117800591615E-2</c:v>
                      </c:pt>
                      <c:pt idx="23">
                        <c:v>5.2033461356342403E-2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A964-449D-A0DA-49B74AEB1BDD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미창석유!$B$12</c15:sqref>
                        </c15:formulaRef>
                      </c:ext>
                    </c:extLst>
                    <c:strCache>
                      <c:ptCount val="1"/>
                      <c:pt idx="0">
                        <c:v>OPM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미창석유!$C$12:$Z$12</c15:sqref>
                        </c15:formulaRef>
                      </c:ext>
                    </c:extLst>
                    <c:numCache>
                      <c:formatCode>0.0%</c:formatCode>
                      <c:ptCount val="24"/>
                      <c:pt idx="0">
                        <c:v>4.2375721467138333E-2</c:v>
                      </c:pt>
                      <c:pt idx="1">
                        <c:v>8.128484541307654E-2</c:v>
                      </c:pt>
                      <c:pt idx="2">
                        <c:v>7.4783062569322115E-2</c:v>
                      </c:pt>
                      <c:pt idx="3">
                        <c:v>8.9798762244354277E-2</c:v>
                      </c:pt>
                      <c:pt idx="4">
                        <c:v>5.5190074616980882E-2</c:v>
                      </c:pt>
                      <c:pt idx="5">
                        <c:v>7.1264804438957552E-2</c:v>
                      </c:pt>
                      <c:pt idx="6">
                        <c:v>4.862973230923056E-2</c:v>
                      </c:pt>
                      <c:pt idx="7">
                        <c:v>6.1222251168913083E-2</c:v>
                      </c:pt>
                      <c:pt idx="8">
                        <c:v>4.5916685991871209E-2</c:v>
                      </c:pt>
                      <c:pt idx="9">
                        <c:v>4.8843255166618527E-2</c:v>
                      </c:pt>
                      <c:pt idx="10">
                        <c:v>4.172246564299923E-2</c:v>
                      </c:pt>
                      <c:pt idx="11">
                        <c:v>3.717067802899441E-2</c:v>
                      </c:pt>
                      <c:pt idx="12">
                        <c:v>3.21206743566992E-2</c:v>
                      </c:pt>
                      <c:pt idx="13">
                        <c:v>2.5909503712805173E-2</c:v>
                      </c:pt>
                      <c:pt idx="14">
                        <c:v>3.9396982303308514E-2</c:v>
                      </c:pt>
                      <c:pt idx="15">
                        <c:v>5.9416204631225829E-2</c:v>
                      </c:pt>
                      <c:pt idx="16">
                        <c:v>5.5821187116012444E-2</c:v>
                      </c:pt>
                      <c:pt idx="17">
                        <c:v>5.8467900232929415E-2</c:v>
                      </c:pt>
                      <c:pt idx="18">
                        <c:v>4.9082775885418803E-2</c:v>
                      </c:pt>
                      <c:pt idx="19">
                        <c:v>5.3067236479057318E-2</c:v>
                      </c:pt>
                      <c:pt idx="20">
                        <c:v>6.4455000252665623E-2</c:v>
                      </c:pt>
                      <c:pt idx="21">
                        <c:v>9.4360984842083911E-2</c:v>
                      </c:pt>
                      <c:pt idx="22">
                        <c:v>6.9443345935428766E-2</c:v>
                      </c:pt>
                      <c:pt idx="23">
                        <c:v>4.79034040090493E-2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A964-449D-A0DA-49B74AEB1BDD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8329096"/>
        <c:axId val="428332232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미창석유!$B$8</c15:sqref>
                        </c15:formulaRef>
                      </c:ext>
                    </c:extLst>
                    <c:strCache>
                      <c:ptCount val="1"/>
                      <c:pt idx="0">
                        <c:v>GPM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미창석유!$C$8:$Z$8</c15:sqref>
                        </c15:formulaRef>
                      </c:ext>
                    </c:extLst>
                    <c:numCache>
                      <c:formatCode>0.0%</c:formatCode>
                      <c:ptCount val="24"/>
                      <c:pt idx="0">
                        <c:v>8.8413082604108489E-2</c:v>
                      </c:pt>
                      <c:pt idx="1">
                        <c:v>0.13061327927014699</c:v>
                      </c:pt>
                      <c:pt idx="2">
                        <c:v>0.1256866966790631</c:v>
                      </c:pt>
                      <c:pt idx="3">
                        <c:v>0.14889954506332226</c:v>
                      </c:pt>
                      <c:pt idx="4">
                        <c:v>0.11132205984075824</c:v>
                      </c:pt>
                      <c:pt idx="5">
                        <c:v>0.12854255131527181</c:v>
                      </c:pt>
                      <c:pt idx="6">
                        <c:v>0.10483418927721977</c:v>
                      </c:pt>
                      <c:pt idx="7">
                        <c:v>0.12341802525674953</c:v>
                      </c:pt>
                      <c:pt idx="8">
                        <c:v>9.6495831858515096E-2</c:v>
                      </c:pt>
                      <c:pt idx="9">
                        <c:v>0.10560384443685827</c:v>
                      </c:pt>
                      <c:pt idx="10">
                        <c:v>9.8253871257134681E-2</c:v>
                      </c:pt>
                      <c:pt idx="11">
                        <c:v>9.9445958568449067E-2</c:v>
                      </c:pt>
                      <c:pt idx="12">
                        <c:v>8.8325516542020532E-2</c:v>
                      </c:pt>
                      <c:pt idx="13">
                        <c:v>7.0196057481703086E-2</c:v>
                      </c:pt>
                      <c:pt idx="14">
                        <c:v>8.7048943023695563E-2</c:v>
                      </c:pt>
                      <c:pt idx="15">
                        <c:v>7.6748357638727116E-2</c:v>
                      </c:pt>
                      <c:pt idx="16">
                        <c:v>9.4560551142644153E-2</c:v>
                      </c:pt>
                      <c:pt idx="17">
                        <c:v>9.8065900704022615E-2</c:v>
                      </c:pt>
                      <c:pt idx="18">
                        <c:v>9.1736091161543618E-2</c:v>
                      </c:pt>
                      <c:pt idx="19">
                        <c:v>8.9662469140924836E-2</c:v>
                      </c:pt>
                      <c:pt idx="20">
                        <c:v>0.10558896356561726</c:v>
                      </c:pt>
                      <c:pt idx="21">
                        <c:v>0.13743515217060681</c:v>
                      </c:pt>
                      <c:pt idx="22">
                        <c:v>0.12025246373602037</c:v>
                      </c:pt>
                      <c:pt idx="23">
                        <c:v>9.9963171463145151E-2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3-A964-449D-A0DA-49B74AEB1BDD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미창석유!$B$14</c15:sqref>
                        </c15:formulaRef>
                      </c:ext>
                    </c:extLst>
                    <c:strCache>
                      <c:ptCount val="1"/>
                      <c:pt idx="0">
                        <c:v>윤활유(수출)-제품, 미창석유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/>
                    </a:solidFill>
                    <a:ln w="9525">
                      <a:solidFill>
                        <a:schemeClr val="accent4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미창석유!$C$14:$AE$14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9"/>
                      <c:pt idx="0">
                        <c:v>1047</c:v>
                      </c:pt>
                      <c:pt idx="1">
                        <c:v>1021</c:v>
                      </c:pt>
                      <c:pt idx="2">
                        <c:v>1040</c:v>
                      </c:pt>
                      <c:pt idx="3">
                        <c:v>1015</c:v>
                      </c:pt>
                      <c:pt idx="4">
                        <c:v>811</c:v>
                      </c:pt>
                      <c:pt idx="5">
                        <c:v>784</c:v>
                      </c:pt>
                      <c:pt idx="6">
                        <c:v>808</c:v>
                      </c:pt>
                      <c:pt idx="7">
                        <c:v>803</c:v>
                      </c:pt>
                      <c:pt idx="8">
                        <c:v>881</c:v>
                      </c:pt>
                      <c:pt idx="9">
                        <c:v>870</c:v>
                      </c:pt>
                      <c:pt idx="10">
                        <c:v>878</c:v>
                      </c:pt>
                      <c:pt idx="11">
                        <c:v>902</c:v>
                      </c:pt>
                      <c:pt idx="12">
                        <c:v>942</c:v>
                      </c:pt>
                      <c:pt idx="13">
                        <c:v>1022</c:v>
                      </c:pt>
                      <c:pt idx="14">
                        <c:v>1059</c:v>
                      </c:pt>
                      <c:pt idx="15">
                        <c:v>1080</c:v>
                      </c:pt>
                      <c:pt idx="16">
                        <c:v>1105</c:v>
                      </c:pt>
                      <c:pt idx="17">
                        <c:v>1145</c:v>
                      </c:pt>
                      <c:pt idx="18">
                        <c:v>1139</c:v>
                      </c:pt>
                      <c:pt idx="19">
                        <c:v>1263</c:v>
                      </c:pt>
                      <c:pt idx="20">
                        <c:v>1276</c:v>
                      </c:pt>
                      <c:pt idx="21">
                        <c:v>1197</c:v>
                      </c:pt>
                      <c:pt idx="22">
                        <c:v>1054</c:v>
                      </c:pt>
                      <c:pt idx="23">
                        <c:v>999</c:v>
                      </c:pt>
                      <c:pt idx="24">
                        <c:v>1021</c:v>
                      </c:pt>
                      <c:pt idx="25">
                        <c:v>1198</c:v>
                      </c:pt>
                      <c:pt idx="26">
                        <c:v>1262</c:v>
                      </c:pt>
                      <c:pt idx="27">
                        <c:v>1352</c:v>
                      </c:pt>
                      <c:pt idx="28">
                        <c:v>1357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A964-449D-A0DA-49B74AEB1BDD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미창석유!$B$15</c15:sqref>
                        </c15:formulaRef>
                      </c:ext>
                    </c:extLst>
                    <c:strCache>
                      <c:ptCount val="1"/>
                      <c:pt idx="0">
                        <c:v>윤활유(내수)-제품, 미창석유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60000"/>
                      </a:schemeClr>
                    </a:solidFill>
                    <a:ln w="9525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미창석유!$C$15:$AE$15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9"/>
                      <c:pt idx="0">
                        <c:v>1538</c:v>
                      </c:pt>
                      <c:pt idx="1">
                        <c:v>1505</c:v>
                      </c:pt>
                      <c:pt idx="2">
                        <c:v>1488</c:v>
                      </c:pt>
                      <c:pt idx="3">
                        <c:v>1483</c:v>
                      </c:pt>
                      <c:pt idx="4">
                        <c:v>1389</c:v>
                      </c:pt>
                      <c:pt idx="5">
                        <c:v>1387</c:v>
                      </c:pt>
                      <c:pt idx="6">
                        <c:v>1383</c:v>
                      </c:pt>
                      <c:pt idx="7">
                        <c:v>1378</c:v>
                      </c:pt>
                      <c:pt idx="8">
                        <c:v>1376</c:v>
                      </c:pt>
                      <c:pt idx="9">
                        <c:v>1407</c:v>
                      </c:pt>
                      <c:pt idx="10">
                        <c:v>1418</c:v>
                      </c:pt>
                      <c:pt idx="11">
                        <c:v>1413</c:v>
                      </c:pt>
                      <c:pt idx="12">
                        <c:v>1438</c:v>
                      </c:pt>
                      <c:pt idx="13">
                        <c:v>1386</c:v>
                      </c:pt>
                      <c:pt idx="14">
                        <c:v>1411</c:v>
                      </c:pt>
                      <c:pt idx="15">
                        <c:v>1418</c:v>
                      </c:pt>
                      <c:pt idx="16">
                        <c:v>1264</c:v>
                      </c:pt>
                      <c:pt idx="17">
                        <c:v>1263</c:v>
                      </c:pt>
                      <c:pt idx="18">
                        <c:v>1296</c:v>
                      </c:pt>
                      <c:pt idx="19">
                        <c:v>1320</c:v>
                      </c:pt>
                      <c:pt idx="20">
                        <c:v>1339</c:v>
                      </c:pt>
                      <c:pt idx="21">
                        <c:v>1325</c:v>
                      </c:pt>
                      <c:pt idx="22">
                        <c:v>1309</c:v>
                      </c:pt>
                      <c:pt idx="23">
                        <c:v>1308</c:v>
                      </c:pt>
                      <c:pt idx="24">
                        <c:v>1495</c:v>
                      </c:pt>
                      <c:pt idx="25">
                        <c:v>1583</c:v>
                      </c:pt>
                      <c:pt idx="26">
                        <c:v>1615</c:v>
                      </c:pt>
                      <c:pt idx="27">
                        <c:v>1644</c:v>
                      </c:pt>
                      <c:pt idx="28">
                        <c:v>1683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A964-449D-A0DA-49B74AEB1BDD}"/>
                  </c:ext>
                </c:extLst>
              </c15:ser>
            </c15:filteredLineSeries>
          </c:ext>
        </c:extLst>
      </c:lineChart>
      <c:catAx>
        <c:axId val="428332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28328312"/>
        <c:crosses val="autoZero"/>
        <c:auto val="1"/>
        <c:lblAlgn val="ctr"/>
        <c:lblOffset val="100"/>
        <c:noMultiLvlLbl val="0"/>
      </c:catAx>
      <c:valAx>
        <c:axId val="428328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28332624"/>
        <c:crosses val="autoZero"/>
        <c:crossBetween val="between"/>
      </c:valAx>
      <c:valAx>
        <c:axId val="428332232"/>
        <c:scaling>
          <c:orientation val="minMax"/>
        </c:scaling>
        <c:delete val="0"/>
        <c:axPos val="r"/>
        <c:numFmt formatCode="_(* #,##0_);_(* \(#,##0\);_(* &quot;-&quot;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28329096"/>
        <c:crosses val="max"/>
        <c:crossBetween val="between"/>
      </c:valAx>
      <c:catAx>
        <c:axId val="4283290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2833223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미창석유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3"/>
          <c:order val="3"/>
          <c:tx>
            <c:strRef>
              <c:f>미창석유!$B$14</c:f>
              <c:strCache>
                <c:ptCount val="1"/>
                <c:pt idx="0">
                  <c:v>윤활유(수출)-제품, 미창석유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미창석유!$C$4:$AE$4</c:f>
              <c:strCache>
                <c:ptCount val="29"/>
                <c:pt idx="0">
                  <c:v>15.1q</c:v>
                </c:pt>
                <c:pt idx="1">
                  <c:v>15.2q</c:v>
                </c:pt>
                <c:pt idx="2">
                  <c:v>15.3q</c:v>
                </c:pt>
                <c:pt idx="3">
                  <c:v>15.4q</c:v>
                </c:pt>
                <c:pt idx="4">
                  <c:v>16.1q</c:v>
                </c:pt>
                <c:pt idx="5">
                  <c:v>16.2q</c:v>
                </c:pt>
                <c:pt idx="6">
                  <c:v>16.3q</c:v>
                </c:pt>
                <c:pt idx="7">
                  <c:v>16.4q</c:v>
                </c:pt>
                <c:pt idx="8">
                  <c:v>17.1q</c:v>
                </c:pt>
                <c:pt idx="9">
                  <c:v>17.2q</c:v>
                </c:pt>
                <c:pt idx="10">
                  <c:v>17.3q</c:v>
                </c:pt>
                <c:pt idx="11">
                  <c:v>17.4q</c:v>
                </c:pt>
                <c:pt idx="12">
                  <c:v>18.1q</c:v>
                </c:pt>
                <c:pt idx="13">
                  <c:v>18.2q</c:v>
                </c:pt>
                <c:pt idx="14">
                  <c:v>18.3q</c:v>
                </c:pt>
                <c:pt idx="15">
                  <c:v>18.4q</c:v>
                </c:pt>
                <c:pt idx="16">
                  <c:v>19.1q</c:v>
                </c:pt>
                <c:pt idx="17">
                  <c:v>19.2q</c:v>
                </c:pt>
                <c:pt idx="18">
                  <c:v>19.3q</c:v>
                </c:pt>
                <c:pt idx="19">
                  <c:v>19.4q</c:v>
                </c:pt>
                <c:pt idx="20">
                  <c:v>20.1q</c:v>
                </c:pt>
                <c:pt idx="21">
                  <c:v>20.2q</c:v>
                </c:pt>
                <c:pt idx="22">
                  <c:v>20.3q</c:v>
                </c:pt>
                <c:pt idx="23">
                  <c:v>20.4q</c:v>
                </c:pt>
                <c:pt idx="24">
                  <c:v>21.1q</c:v>
                </c:pt>
                <c:pt idx="25">
                  <c:v>21.2q</c:v>
                </c:pt>
                <c:pt idx="26">
                  <c:v>21.3q</c:v>
                </c:pt>
                <c:pt idx="27">
                  <c:v>21.4q</c:v>
                </c:pt>
                <c:pt idx="28">
                  <c:v>22.1q</c:v>
                </c:pt>
              </c:strCache>
            </c:strRef>
          </c:cat>
          <c:val>
            <c:numRef>
              <c:f>미창석유!$C$14:$AE$14</c:f>
              <c:numCache>
                <c:formatCode>_(* #,##0_);_(* \(#,##0\);_(* "-"_);_(@_)</c:formatCode>
                <c:ptCount val="29"/>
                <c:pt idx="0">
                  <c:v>1047</c:v>
                </c:pt>
                <c:pt idx="1">
                  <c:v>1021</c:v>
                </c:pt>
                <c:pt idx="2">
                  <c:v>1040</c:v>
                </c:pt>
                <c:pt idx="3">
                  <c:v>1015</c:v>
                </c:pt>
                <c:pt idx="4">
                  <c:v>811</c:v>
                </c:pt>
                <c:pt idx="5">
                  <c:v>784</c:v>
                </c:pt>
                <c:pt idx="6">
                  <c:v>808</c:v>
                </c:pt>
                <c:pt idx="7">
                  <c:v>803</c:v>
                </c:pt>
                <c:pt idx="8">
                  <c:v>881</c:v>
                </c:pt>
                <c:pt idx="9">
                  <c:v>870</c:v>
                </c:pt>
                <c:pt idx="10">
                  <c:v>878</c:v>
                </c:pt>
                <c:pt idx="11">
                  <c:v>902</c:v>
                </c:pt>
                <c:pt idx="12">
                  <c:v>942</c:v>
                </c:pt>
                <c:pt idx="13">
                  <c:v>1022</c:v>
                </c:pt>
                <c:pt idx="14">
                  <c:v>1059</c:v>
                </c:pt>
                <c:pt idx="15">
                  <c:v>1080</c:v>
                </c:pt>
                <c:pt idx="16">
                  <c:v>1105</c:v>
                </c:pt>
                <c:pt idx="17">
                  <c:v>1145</c:v>
                </c:pt>
                <c:pt idx="18">
                  <c:v>1139</c:v>
                </c:pt>
                <c:pt idx="19">
                  <c:v>1263</c:v>
                </c:pt>
                <c:pt idx="20">
                  <c:v>1276</c:v>
                </c:pt>
                <c:pt idx="21">
                  <c:v>1197</c:v>
                </c:pt>
                <c:pt idx="22">
                  <c:v>1054</c:v>
                </c:pt>
                <c:pt idx="23">
                  <c:v>999</c:v>
                </c:pt>
                <c:pt idx="24">
                  <c:v>1021</c:v>
                </c:pt>
                <c:pt idx="25">
                  <c:v>1198</c:v>
                </c:pt>
                <c:pt idx="26">
                  <c:v>1262</c:v>
                </c:pt>
                <c:pt idx="27">
                  <c:v>1352</c:v>
                </c:pt>
                <c:pt idx="28">
                  <c:v>1357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96-47EC-8BA6-347D71954E24}"/>
            </c:ext>
          </c:extLst>
        </c:ser>
        <c:ser>
          <c:idx val="6"/>
          <c:order val="6"/>
          <c:tx>
            <c:strRef>
              <c:f>미창석유!$B$15</c:f>
              <c:strCache>
                <c:ptCount val="1"/>
                <c:pt idx="0">
                  <c:v>윤활유(내수)-제품, 미창석유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미창석유!$C$4:$AE$4</c:f>
              <c:strCache>
                <c:ptCount val="29"/>
                <c:pt idx="0">
                  <c:v>15.1q</c:v>
                </c:pt>
                <c:pt idx="1">
                  <c:v>15.2q</c:v>
                </c:pt>
                <c:pt idx="2">
                  <c:v>15.3q</c:v>
                </c:pt>
                <c:pt idx="3">
                  <c:v>15.4q</c:v>
                </c:pt>
                <c:pt idx="4">
                  <c:v>16.1q</c:v>
                </c:pt>
                <c:pt idx="5">
                  <c:v>16.2q</c:v>
                </c:pt>
                <c:pt idx="6">
                  <c:v>16.3q</c:v>
                </c:pt>
                <c:pt idx="7">
                  <c:v>16.4q</c:v>
                </c:pt>
                <c:pt idx="8">
                  <c:v>17.1q</c:v>
                </c:pt>
                <c:pt idx="9">
                  <c:v>17.2q</c:v>
                </c:pt>
                <c:pt idx="10">
                  <c:v>17.3q</c:v>
                </c:pt>
                <c:pt idx="11">
                  <c:v>17.4q</c:v>
                </c:pt>
                <c:pt idx="12">
                  <c:v>18.1q</c:v>
                </c:pt>
                <c:pt idx="13">
                  <c:v>18.2q</c:v>
                </c:pt>
                <c:pt idx="14">
                  <c:v>18.3q</c:v>
                </c:pt>
                <c:pt idx="15">
                  <c:v>18.4q</c:v>
                </c:pt>
                <c:pt idx="16">
                  <c:v>19.1q</c:v>
                </c:pt>
                <c:pt idx="17">
                  <c:v>19.2q</c:v>
                </c:pt>
                <c:pt idx="18">
                  <c:v>19.3q</c:v>
                </c:pt>
                <c:pt idx="19">
                  <c:v>19.4q</c:v>
                </c:pt>
                <c:pt idx="20">
                  <c:v>20.1q</c:v>
                </c:pt>
                <c:pt idx="21">
                  <c:v>20.2q</c:v>
                </c:pt>
                <c:pt idx="22">
                  <c:v>20.3q</c:v>
                </c:pt>
                <c:pt idx="23">
                  <c:v>20.4q</c:v>
                </c:pt>
                <c:pt idx="24">
                  <c:v>21.1q</c:v>
                </c:pt>
                <c:pt idx="25">
                  <c:v>21.2q</c:v>
                </c:pt>
                <c:pt idx="26">
                  <c:v>21.3q</c:v>
                </c:pt>
                <c:pt idx="27">
                  <c:v>21.4q</c:v>
                </c:pt>
                <c:pt idx="28">
                  <c:v>22.1q</c:v>
                </c:pt>
              </c:strCache>
            </c:strRef>
          </c:cat>
          <c:val>
            <c:numRef>
              <c:f>미창석유!$C$15:$AE$15</c:f>
              <c:numCache>
                <c:formatCode>_(* #,##0_);_(* \(#,##0\);_(* "-"_);_(@_)</c:formatCode>
                <c:ptCount val="29"/>
                <c:pt idx="0">
                  <c:v>1538</c:v>
                </c:pt>
                <c:pt idx="1">
                  <c:v>1505</c:v>
                </c:pt>
                <c:pt idx="2">
                  <c:v>1488</c:v>
                </c:pt>
                <c:pt idx="3">
                  <c:v>1483</c:v>
                </c:pt>
                <c:pt idx="4">
                  <c:v>1389</c:v>
                </c:pt>
                <c:pt idx="5">
                  <c:v>1387</c:v>
                </c:pt>
                <c:pt idx="6">
                  <c:v>1383</c:v>
                </c:pt>
                <c:pt idx="7">
                  <c:v>1378</c:v>
                </c:pt>
                <c:pt idx="8">
                  <c:v>1376</c:v>
                </c:pt>
                <c:pt idx="9">
                  <c:v>1407</c:v>
                </c:pt>
                <c:pt idx="10">
                  <c:v>1418</c:v>
                </c:pt>
                <c:pt idx="11">
                  <c:v>1413</c:v>
                </c:pt>
                <c:pt idx="12">
                  <c:v>1438</c:v>
                </c:pt>
                <c:pt idx="13">
                  <c:v>1386</c:v>
                </c:pt>
                <c:pt idx="14">
                  <c:v>1411</c:v>
                </c:pt>
                <c:pt idx="15">
                  <c:v>1418</c:v>
                </c:pt>
                <c:pt idx="16">
                  <c:v>1264</c:v>
                </c:pt>
                <c:pt idx="17">
                  <c:v>1263</c:v>
                </c:pt>
                <c:pt idx="18">
                  <c:v>1296</c:v>
                </c:pt>
                <c:pt idx="19">
                  <c:v>1320</c:v>
                </c:pt>
                <c:pt idx="20">
                  <c:v>1339</c:v>
                </c:pt>
                <c:pt idx="21">
                  <c:v>1325</c:v>
                </c:pt>
                <c:pt idx="22">
                  <c:v>1309</c:v>
                </c:pt>
                <c:pt idx="23">
                  <c:v>1308</c:v>
                </c:pt>
                <c:pt idx="24">
                  <c:v>1495</c:v>
                </c:pt>
                <c:pt idx="25">
                  <c:v>1583</c:v>
                </c:pt>
                <c:pt idx="26">
                  <c:v>1615</c:v>
                </c:pt>
                <c:pt idx="27">
                  <c:v>1644</c:v>
                </c:pt>
                <c:pt idx="28">
                  <c:v>1683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D96-47EC-8BA6-347D71954E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8323608"/>
        <c:axId val="428321648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미창석유!$B$10</c15:sqref>
                        </c15:formulaRef>
                      </c:ext>
                    </c:extLst>
                    <c:strCache>
                      <c:ptCount val="1"/>
                      <c:pt idx="0">
                        <c:v>판관비율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미창석유!$C$10:$Z$10</c15:sqref>
                        </c15:formulaRef>
                      </c:ext>
                    </c:extLst>
                    <c:numCache>
                      <c:formatCode>0.0%</c:formatCode>
                      <c:ptCount val="24"/>
                      <c:pt idx="0">
                        <c:v>4.6037361136970149E-2</c:v>
                      </c:pt>
                      <c:pt idx="1">
                        <c:v>4.9328433857070454E-2</c:v>
                      </c:pt>
                      <c:pt idx="2">
                        <c:v>5.0903634109740983E-2</c:v>
                      </c:pt>
                      <c:pt idx="3">
                        <c:v>5.9100782818967988E-2</c:v>
                      </c:pt>
                      <c:pt idx="4">
                        <c:v>5.6131985223777353E-2</c:v>
                      </c:pt>
                      <c:pt idx="5">
                        <c:v>5.7277746876314255E-2</c:v>
                      </c:pt>
                      <c:pt idx="6">
                        <c:v>5.6204456967989216E-2</c:v>
                      </c:pt>
                      <c:pt idx="7">
                        <c:v>6.2195774087836449E-2</c:v>
                      </c:pt>
                      <c:pt idx="8">
                        <c:v>5.0579145866643881E-2</c:v>
                      </c:pt>
                      <c:pt idx="9">
                        <c:v>5.6760589270239754E-2</c:v>
                      </c:pt>
                      <c:pt idx="10">
                        <c:v>5.6531405614135451E-2</c:v>
                      </c:pt>
                      <c:pt idx="11">
                        <c:v>6.2275280539454657E-2</c:v>
                      </c:pt>
                      <c:pt idx="12">
                        <c:v>5.6204842185321333E-2</c:v>
                      </c:pt>
                      <c:pt idx="13">
                        <c:v>4.428655376889791E-2</c:v>
                      </c:pt>
                      <c:pt idx="14">
                        <c:v>4.7651960720387056E-2</c:v>
                      </c:pt>
                      <c:pt idx="15">
                        <c:v>1.733215300750128E-2</c:v>
                      </c:pt>
                      <c:pt idx="16">
                        <c:v>3.8739364026631709E-2</c:v>
                      </c:pt>
                      <c:pt idx="17">
                        <c:v>3.95980004710932E-2</c:v>
                      </c:pt>
                      <c:pt idx="18">
                        <c:v>4.2653315276124815E-2</c:v>
                      </c:pt>
                      <c:pt idx="19">
                        <c:v>3.6595232661867517E-2</c:v>
                      </c:pt>
                      <c:pt idx="20">
                        <c:v>4.1133963312951639E-2</c:v>
                      </c:pt>
                      <c:pt idx="21">
                        <c:v>4.3074167328522907E-2</c:v>
                      </c:pt>
                      <c:pt idx="22">
                        <c:v>5.0809117800591615E-2</c:v>
                      </c:pt>
                      <c:pt idx="23">
                        <c:v>5.2033461356342403E-2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2D96-47EC-8BA6-347D71954E24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미창석유!$B$12</c15:sqref>
                        </c15:formulaRef>
                      </c:ext>
                    </c:extLst>
                    <c:strCache>
                      <c:ptCount val="1"/>
                      <c:pt idx="0">
                        <c:v>OPM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미창석유!$C$12:$Z$12</c15:sqref>
                        </c15:formulaRef>
                      </c:ext>
                    </c:extLst>
                    <c:numCache>
                      <c:formatCode>0.0%</c:formatCode>
                      <c:ptCount val="24"/>
                      <c:pt idx="0">
                        <c:v>4.2375721467138333E-2</c:v>
                      </c:pt>
                      <c:pt idx="1">
                        <c:v>8.128484541307654E-2</c:v>
                      </c:pt>
                      <c:pt idx="2">
                        <c:v>7.4783062569322115E-2</c:v>
                      </c:pt>
                      <c:pt idx="3">
                        <c:v>8.9798762244354277E-2</c:v>
                      </c:pt>
                      <c:pt idx="4">
                        <c:v>5.5190074616980882E-2</c:v>
                      </c:pt>
                      <c:pt idx="5">
                        <c:v>7.1264804438957552E-2</c:v>
                      </c:pt>
                      <c:pt idx="6">
                        <c:v>4.862973230923056E-2</c:v>
                      </c:pt>
                      <c:pt idx="7">
                        <c:v>6.1222251168913083E-2</c:v>
                      </c:pt>
                      <c:pt idx="8">
                        <c:v>4.5916685991871209E-2</c:v>
                      </c:pt>
                      <c:pt idx="9">
                        <c:v>4.8843255166618527E-2</c:v>
                      </c:pt>
                      <c:pt idx="10">
                        <c:v>4.172246564299923E-2</c:v>
                      </c:pt>
                      <c:pt idx="11">
                        <c:v>3.717067802899441E-2</c:v>
                      </c:pt>
                      <c:pt idx="12">
                        <c:v>3.21206743566992E-2</c:v>
                      </c:pt>
                      <c:pt idx="13">
                        <c:v>2.5909503712805173E-2</c:v>
                      </c:pt>
                      <c:pt idx="14">
                        <c:v>3.9396982303308514E-2</c:v>
                      </c:pt>
                      <c:pt idx="15">
                        <c:v>5.9416204631225829E-2</c:v>
                      </c:pt>
                      <c:pt idx="16">
                        <c:v>5.5821187116012444E-2</c:v>
                      </c:pt>
                      <c:pt idx="17">
                        <c:v>5.8467900232929415E-2</c:v>
                      </c:pt>
                      <c:pt idx="18">
                        <c:v>4.9082775885418803E-2</c:v>
                      </c:pt>
                      <c:pt idx="19">
                        <c:v>5.3067236479057318E-2</c:v>
                      </c:pt>
                      <c:pt idx="20">
                        <c:v>6.4455000252665623E-2</c:v>
                      </c:pt>
                      <c:pt idx="21">
                        <c:v>9.4360984842083911E-2</c:v>
                      </c:pt>
                      <c:pt idx="22">
                        <c:v>6.9443345935428766E-2</c:v>
                      </c:pt>
                      <c:pt idx="23">
                        <c:v>4.79034040090493E-2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2D96-47EC-8BA6-347D71954E24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미창석유!$B$17</c15:sqref>
                        </c15:formulaRef>
                      </c:ext>
                    </c:extLst>
                    <c:strCache>
                      <c:ptCount val="1"/>
                      <c:pt idx="0">
                        <c:v>Base oil(국내)-원재료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미창석유!$C$17:$Z$17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4"/>
                      <c:pt idx="0">
                        <c:v>786</c:v>
                      </c:pt>
                      <c:pt idx="1">
                        <c:v>693</c:v>
                      </c:pt>
                      <c:pt idx="2">
                        <c:v>701</c:v>
                      </c:pt>
                      <c:pt idx="3">
                        <c:v>780</c:v>
                      </c:pt>
                      <c:pt idx="4">
                        <c:v>653</c:v>
                      </c:pt>
                      <c:pt idx="5">
                        <c:v>667</c:v>
                      </c:pt>
                      <c:pt idx="6">
                        <c:v>683</c:v>
                      </c:pt>
                      <c:pt idx="7">
                        <c:v>684</c:v>
                      </c:pt>
                      <c:pt idx="8">
                        <c:v>690</c:v>
                      </c:pt>
                      <c:pt idx="9">
                        <c:v>703</c:v>
                      </c:pt>
                      <c:pt idx="10">
                        <c:v>706</c:v>
                      </c:pt>
                      <c:pt idx="11">
                        <c:v>704</c:v>
                      </c:pt>
                      <c:pt idx="12">
                        <c:v>750</c:v>
                      </c:pt>
                      <c:pt idx="13">
                        <c:v>765</c:v>
                      </c:pt>
                      <c:pt idx="14">
                        <c:v>766</c:v>
                      </c:pt>
                      <c:pt idx="15">
                        <c:v>763</c:v>
                      </c:pt>
                      <c:pt idx="16">
                        <c:v>734</c:v>
                      </c:pt>
                      <c:pt idx="17">
                        <c:v>734</c:v>
                      </c:pt>
                      <c:pt idx="18">
                        <c:v>745</c:v>
                      </c:pt>
                      <c:pt idx="19">
                        <c:v>742</c:v>
                      </c:pt>
                      <c:pt idx="20">
                        <c:v>721</c:v>
                      </c:pt>
                      <c:pt idx="21">
                        <c:v>706</c:v>
                      </c:pt>
                      <c:pt idx="22">
                        <c:v>695</c:v>
                      </c:pt>
                      <c:pt idx="23">
                        <c:v>663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2D96-47EC-8BA6-347D71954E24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미창석유!$B$19</c15:sqref>
                        </c15:formulaRef>
                      </c:ext>
                    </c:extLst>
                    <c:strCache>
                      <c:ptCount val="1"/>
                      <c:pt idx="0">
                        <c:v>Additive(수입)-원재료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미창석유!$C$4:$AE$4</c15:sqref>
                        </c15:formulaRef>
                      </c:ext>
                    </c:extLst>
                    <c:strCache>
                      <c:ptCount val="29"/>
                      <c:pt idx="0">
                        <c:v>15.1q</c:v>
                      </c:pt>
                      <c:pt idx="1">
                        <c:v>15.2q</c:v>
                      </c:pt>
                      <c:pt idx="2">
                        <c:v>15.3q</c:v>
                      </c:pt>
                      <c:pt idx="3">
                        <c:v>15.4q</c:v>
                      </c:pt>
                      <c:pt idx="4">
                        <c:v>16.1q</c:v>
                      </c:pt>
                      <c:pt idx="5">
                        <c:v>16.2q</c:v>
                      </c:pt>
                      <c:pt idx="6">
                        <c:v>16.3q</c:v>
                      </c:pt>
                      <c:pt idx="7">
                        <c:v>16.4q</c:v>
                      </c:pt>
                      <c:pt idx="8">
                        <c:v>17.1q</c:v>
                      </c:pt>
                      <c:pt idx="9">
                        <c:v>17.2q</c:v>
                      </c:pt>
                      <c:pt idx="10">
                        <c:v>17.3q</c:v>
                      </c:pt>
                      <c:pt idx="11">
                        <c:v>17.4q</c:v>
                      </c:pt>
                      <c:pt idx="12">
                        <c:v>18.1q</c:v>
                      </c:pt>
                      <c:pt idx="13">
                        <c:v>18.2q</c:v>
                      </c:pt>
                      <c:pt idx="14">
                        <c:v>18.3q</c:v>
                      </c:pt>
                      <c:pt idx="15">
                        <c:v>18.4q</c:v>
                      </c:pt>
                      <c:pt idx="16">
                        <c:v>19.1q</c:v>
                      </c:pt>
                      <c:pt idx="17">
                        <c:v>19.2q</c:v>
                      </c:pt>
                      <c:pt idx="18">
                        <c:v>19.3q</c:v>
                      </c:pt>
                      <c:pt idx="19">
                        <c:v>19.4q</c:v>
                      </c:pt>
                      <c:pt idx="20">
                        <c:v>20.1q</c:v>
                      </c:pt>
                      <c:pt idx="21">
                        <c:v>20.2q</c:v>
                      </c:pt>
                      <c:pt idx="22">
                        <c:v>20.3q</c:v>
                      </c:pt>
                      <c:pt idx="23">
                        <c:v>20.4q</c:v>
                      </c:pt>
                      <c:pt idx="24">
                        <c:v>21.1q</c:v>
                      </c:pt>
                      <c:pt idx="25">
                        <c:v>21.2q</c:v>
                      </c:pt>
                      <c:pt idx="26">
                        <c:v>21.3q</c:v>
                      </c:pt>
                      <c:pt idx="27">
                        <c:v>21.4q</c:v>
                      </c:pt>
                      <c:pt idx="28">
                        <c:v>22.1q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미창석유!$C$19:$Z$19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4"/>
                      <c:pt idx="0">
                        <c:v>5445</c:v>
                      </c:pt>
                      <c:pt idx="1">
                        <c:v>5555</c:v>
                      </c:pt>
                      <c:pt idx="2">
                        <c:v>5589</c:v>
                      </c:pt>
                      <c:pt idx="3">
                        <c:v>5661</c:v>
                      </c:pt>
                      <c:pt idx="4">
                        <c:v>6081</c:v>
                      </c:pt>
                      <c:pt idx="5">
                        <c:v>5908</c:v>
                      </c:pt>
                      <c:pt idx="6">
                        <c:v>5780</c:v>
                      </c:pt>
                      <c:pt idx="7">
                        <c:v>5720</c:v>
                      </c:pt>
                      <c:pt idx="8">
                        <c:v>5813</c:v>
                      </c:pt>
                      <c:pt idx="9">
                        <c:v>5741</c:v>
                      </c:pt>
                      <c:pt idx="10">
                        <c:v>5871</c:v>
                      </c:pt>
                      <c:pt idx="11">
                        <c:v>5920</c:v>
                      </c:pt>
                      <c:pt idx="12">
                        <c:v>6162</c:v>
                      </c:pt>
                      <c:pt idx="13">
                        <c:v>5712</c:v>
                      </c:pt>
                      <c:pt idx="14">
                        <c:v>5926</c:v>
                      </c:pt>
                      <c:pt idx="15">
                        <c:v>5681</c:v>
                      </c:pt>
                      <c:pt idx="16">
                        <c:v>5320</c:v>
                      </c:pt>
                      <c:pt idx="17">
                        <c:v>5342</c:v>
                      </c:pt>
                      <c:pt idx="18">
                        <c:v>5546</c:v>
                      </c:pt>
                      <c:pt idx="19">
                        <c:v>5582</c:v>
                      </c:pt>
                      <c:pt idx="20">
                        <c:v>5406</c:v>
                      </c:pt>
                      <c:pt idx="21">
                        <c:v>5323</c:v>
                      </c:pt>
                      <c:pt idx="22">
                        <c:v>5394</c:v>
                      </c:pt>
                      <c:pt idx="23">
                        <c:v>5199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2D96-47EC-8BA6-347D71954E24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0"/>
          <c:order val="0"/>
          <c:tx>
            <c:strRef>
              <c:f>미창석유!$B$8</c:f>
              <c:strCache>
                <c:ptCount val="1"/>
                <c:pt idx="0">
                  <c:v>GPM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미창석유!$C$4:$AE$4</c:f>
              <c:strCache>
                <c:ptCount val="29"/>
                <c:pt idx="0">
                  <c:v>15.1q</c:v>
                </c:pt>
                <c:pt idx="1">
                  <c:v>15.2q</c:v>
                </c:pt>
                <c:pt idx="2">
                  <c:v>15.3q</c:v>
                </c:pt>
                <c:pt idx="3">
                  <c:v>15.4q</c:v>
                </c:pt>
                <c:pt idx="4">
                  <c:v>16.1q</c:v>
                </c:pt>
                <c:pt idx="5">
                  <c:v>16.2q</c:v>
                </c:pt>
                <c:pt idx="6">
                  <c:v>16.3q</c:v>
                </c:pt>
                <c:pt idx="7">
                  <c:v>16.4q</c:v>
                </c:pt>
                <c:pt idx="8">
                  <c:v>17.1q</c:v>
                </c:pt>
                <c:pt idx="9">
                  <c:v>17.2q</c:v>
                </c:pt>
                <c:pt idx="10">
                  <c:v>17.3q</c:v>
                </c:pt>
                <c:pt idx="11">
                  <c:v>17.4q</c:v>
                </c:pt>
                <c:pt idx="12">
                  <c:v>18.1q</c:v>
                </c:pt>
                <c:pt idx="13">
                  <c:v>18.2q</c:v>
                </c:pt>
                <c:pt idx="14">
                  <c:v>18.3q</c:v>
                </c:pt>
                <c:pt idx="15">
                  <c:v>18.4q</c:v>
                </c:pt>
                <c:pt idx="16">
                  <c:v>19.1q</c:v>
                </c:pt>
                <c:pt idx="17">
                  <c:v>19.2q</c:v>
                </c:pt>
                <c:pt idx="18">
                  <c:v>19.3q</c:v>
                </c:pt>
                <c:pt idx="19">
                  <c:v>19.4q</c:v>
                </c:pt>
                <c:pt idx="20">
                  <c:v>20.1q</c:v>
                </c:pt>
                <c:pt idx="21">
                  <c:v>20.2q</c:v>
                </c:pt>
                <c:pt idx="22">
                  <c:v>20.3q</c:v>
                </c:pt>
                <c:pt idx="23">
                  <c:v>20.4q</c:v>
                </c:pt>
                <c:pt idx="24">
                  <c:v>21.1q</c:v>
                </c:pt>
                <c:pt idx="25">
                  <c:v>21.2q</c:v>
                </c:pt>
                <c:pt idx="26">
                  <c:v>21.3q</c:v>
                </c:pt>
                <c:pt idx="27">
                  <c:v>21.4q</c:v>
                </c:pt>
                <c:pt idx="28">
                  <c:v>22.1q</c:v>
                </c:pt>
              </c:strCache>
            </c:strRef>
          </c:cat>
          <c:val>
            <c:numRef>
              <c:f>미창석유!$C$8:$AE$8</c:f>
              <c:numCache>
                <c:formatCode>0.0%</c:formatCode>
                <c:ptCount val="29"/>
                <c:pt idx="0">
                  <c:v>8.8413082604108489E-2</c:v>
                </c:pt>
                <c:pt idx="1">
                  <c:v>0.13061327927014699</c:v>
                </c:pt>
                <c:pt idx="2">
                  <c:v>0.1256866966790631</c:v>
                </c:pt>
                <c:pt idx="3">
                  <c:v>0.14889954506332226</c:v>
                </c:pt>
                <c:pt idx="4">
                  <c:v>0.11132205984075824</c:v>
                </c:pt>
                <c:pt idx="5">
                  <c:v>0.12854255131527181</c:v>
                </c:pt>
                <c:pt idx="6">
                  <c:v>0.10483418927721977</c:v>
                </c:pt>
                <c:pt idx="7">
                  <c:v>0.12341802525674953</c:v>
                </c:pt>
                <c:pt idx="8">
                  <c:v>9.6495831858515096E-2</c:v>
                </c:pt>
                <c:pt idx="9">
                  <c:v>0.10560384443685827</c:v>
                </c:pt>
                <c:pt idx="10">
                  <c:v>9.8253871257134681E-2</c:v>
                </c:pt>
                <c:pt idx="11">
                  <c:v>9.9445958568449067E-2</c:v>
                </c:pt>
                <c:pt idx="12">
                  <c:v>8.8325516542020532E-2</c:v>
                </c:pt>
                <c:pt idx="13">
                  <c:v>7.0196057481703086E-2</c:v>
                </c:pt>
                <c:pt idx="14">
                  <c:v>8.7048943023695563E-2</c:v>
                </c:pt>
                <c:pt idx="15">
                  <c:v>7.6748357638727116E-2</c:v>
                </c:pt>
                <c:pt idx="16">
                  <c:v>9.4560551142644153E-2</c:v>
                </c:pt>
                <c:pt idx="17">
                  <c:v>9.8065900704022615E-2</c:v>
                </c:pt>
                <c:pt idx="18">
                  <c:v>9.1736091161543618E-2</c:v>
                </c:pt>
                <c:pt idx="19">
                  <c:v>8.9662469140924836E-2</c:v>
                </c:pt>
                <c:pt idx="20">
                  <c:v>0.10558896356561726</c:v>
                </c:pt>
                <c:pt idx="21">
                  <c:v>0.13743515217060681</c:v>
                </c:pt>
                <c:pt idx="22">
                  <c:v>0.12025246373602037</c:v>
                </c:pt>
                <c:pt idx="23">
                  <c:v>9.9963171463145151E-2</c:v>
                </c:pt>
                <c:pt idx="24">
                  <c:v>0.10864368879636055</c:v>
                </c:pt>
                <c:pt idx="25">
                  <c:v>0.10828564975154344</c:v>
                </c:pt>
                <c:pt idx="26">
                  <c:v>0.13502065901210472</c:v>
                </c:pt>
                <c:pt idx="27">
                  <c:v>0.13723024608818085</c:v>
                </c:pt>
                <c:pt idx="28">
                  <c:v>0.14690301747265933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D96-47EC-8BA6-347D71954E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8318120"/>
        <c:axId val="428322824"/>
      </c:lineChart>
      <c:catAx>
        <c:axId val="428323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28321648"/>
        <c:crosses val="autoZero"/>
        <c:auto val="1"/>
        <c:lblAlgn val="ctr"/>
        <c:lblOffset val="100"/>
        <c:noMultiLvlLbl val="0"/>
      </c:catAx>
      <c:valAx>
        <c:axId val="428321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28323608"/>
        <c:crosses val="autoZero"/>
        <c:crossBetween val="between"/>
      </c:valAx>
      <c:valAx>
        <c:axId val="428322824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28318120"/>
        <c:crosses val="max"/>
        <c:crossBetween val="between"/>
      </c:valAx>
      <c:catAx>
        <c:axId val="4283181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2832282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6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5.xml"/><Relationship Id="rId5" Type="http://schemas.openxmlformats.org/officeDocument/2006/relationships/chart" Target="../charts/chart4.xml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28</xdr:row>
      <xdr:rowOff>181086</xdr:rowOff>
    </xdr:from>
    <xdr:to>
      <xdr:col>40</xdr:col>
      <xdr:colOff>27454</xdr:colOff>
      <xdr:row>49</xdr:row>
      <xdr:rowOff>89647</xdr:rowOff>
    </xdr:to>
    <xdr:graphicFrame macro="">
      <xdr:nvGraphicFramePr>
        <xdr:cNvPr id="7" name="차트 6">
          <a:extLst>
            <a:ext uri="{FF2B5EF4-FFF2-40B4-BE49-F238E27FC236}">
              <a16:creationId xmlns:a16="http://schemas.microsoft.com/office/drawing/2014/main" id="{01D8373E-85EF-4476-8736-5B7922FB6E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</xdr:colOff>
      <xdr:row>2</xdr:row>
      <xdr:rowOff>1</xdr:rowOff>
    </xdr:from>
    <xdr:to>
      <xdr:col>23</xdr:col>
      <xdr:colOff>581025</xdr:colOff>
      <xdr:row>27</xdr:row>
      <xdr:rowOff>38100</xdr:rowOff>
    </xdr:to>
    <xdr:graphicFrame macro="">
      <xdr:nvGraphicFramePr>
        <xdr:cNvPr id="8" name="차트 7">
          <a:extLst>
            <a:ext uri="{FF2B5EF4-FFF2-40B4-BE49-F238E27FC236}">
              <a16:creationId xmlns:a16="http://schemas.microsoft.com/office/drawing/2014/main" id="{C2DBDB08-08C3-4AD0-B72E-C73B8BA7D3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426944</xdr:colOff>
      <xdr:row>28</xdr:row>
      <xdr:rowOff>125505</xdr:rowOff>
    </xdr:from>
    <xdr:to>
      <xdr:col>18</xdr:col>
      <xdr:colOff>558277</xdr:colOff>
      <xdr:row>49</xdr:row>
      <xdr:rowOff>11205</xdr:rowOff>
    </xdr:to>
    <xdr:grpSp>
      <xdr:nvGrpSpPr>
        <xdr:cNvPr id="9" name="그룹 8">
          <a:extLst>
            <a:ext uri="{FF2B5EF4-FFF2-40B4-BE49-F238E27FC236}">
              <a16:creationId xmlns:a16="http://schemas.microsoft.com/office/drawing/2014/main" id="{741C9113-618D-45E5-A471-F918F5165442}"/>
            </a:ext>
          </a:extLst>
        </xdr:cNvPr>
        <xdr:cNvGrpSpPr/>
      </xdr:nvGrpSpPr>
      <xdr:grpSpPr>
        <a:xfrm>
          <a:off x="1773555" y="6402704"/>
          <a:ext cx="10883265" cy="4592171"/>
          <a:chOff x="12058650" y="5105400"/>
          <a:chExt cx="9825990" cy="3936317"/>
        </a:xfrm>
      </xdr:grpSpPr>
      <xdr:graphicFrame macro="">
        <xdr:nvGraphicFramePr>
          <xdr:cNvPr id="10" name="차트 9">
            <a:extLst>
              <a:ext uri="{FF2B5EF4-FFF2-40B4-BE49-F238E27FC236}">
                <a16:creationId xmlns:a16="http://schemas.microsoft.com/office/drawing/2014/main" id="{087092A8-34CA-EA34-665F-80CFEE58CA47}"/>
              </a:ext>
            </a:extLst>
          </xdr:cNvPr>
          <xdr:cNvGraphicFramePr>
            <a:graphicFrameLocks/>
          </xdr:cNvGraphicFramePr>
        </xdr:nvGraphicFramePr>
        <xdr:xfrm>
          <a:off x="12058650" y="5105400"/>
          <a:ext cx="9747739" cy="393631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pic>
        <xdr:nvPicPr>
          <xdr:cNvPr id="11" name="그림 10">
            <a:extLst>
              <a:ext uri="{FF2B5EF4-FFF2-40B4-BE49-F238E27FC236}">
                <a16:creationId xmlns:a16="http://schemas.microsoft.com/office/drawing/2014/main" id="{9351D731-4541-B668-AC58-1F1B797E50F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>
            <a:alphaModFix amt="60000"/>
          </a:blip>
          <a:srcRect l="1689"/>
          <a:stretch/>
        </xdr:blipFill>
        <xdr:spPr>
          <a:xfrm>
            <a:off x="12620624" y="5619750"/>
            <a:ext cx="9264016" cy="3101340"/>
          </a:xfrm>
          <a:prstGeom prst="rect">
            <a:avLst/>
          </a:prstGeom>
        </xdr:spPr>
      </xdr:pic>
    </xdr:grpSp>
    <xdr:clientData/>
  </xdr:twoCellAnchor>
  <xdr:twoCellAnchor>
    <xdr:from>
      <xdr:col>24</xdr:col>
      <xdr:colOff>0</xdr:colOff>
      <xdr:row>2</xdr:row>
      <xdr:rowOff>0</xdr:rowOff>
    </xdr:from>
    <xdr:to>
      <xdr:col>46</xdr:col>
      <xdr:colOff>164102</xdr:colOff>
      <xdr:row>27</xdr:row>
      <xdr:rowOff>194855</xdr:rowOff>
    </xdr:to>
    <xdr:graphicFrame macro="">
      <xdr:nvGraphicFramePr>
        <xdr:cNvPr id="12" name="차트 11">
          <a:extLst>
            <a:ext uri="{FF2B5EF4-FFF2-40B4-BE49-F238E27FC236}">
              <a16:creationId xmlns:a16="http://schemas.microsoft.com/office/drawing/2014/main" id="{B27A624C-6C0D-45A5-87B4-733F07F70F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448236</xdr:colOff>
      <xdr:row>50</xdr:row>
      <xdr:rowOff>179294</xdr:rowOff>
    </xdr:from>
    <xdr:to>
      <xdr:col>17</xdr:col>
      <xdr:colOff>659467</xdr:colOff>
      <xdr:row>70</xdr:row>
      <xdr:rowOff>206223</xdr:rowOff>
    </xdr:to>
    <xdr:graphicFrame macro="">
      <xdr:nvGraphicFramePr>
        <xdr:cNvPr id="16" name="차트 15">
          <a:extLst>
            <a:ext uri="{FF2B5EF4-FFF2-40B4-BE49-F238E27FC236}">
              <a16:creationId xmlns:a16="http://schemas.microsoft.com/office/drawing/2014/main" id="{B825B29D-2961-44F8-9079-40C4F0DED1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24</xdr:col>
      <xdr:colOff>0</xdr:colOff>
      <xdr:row>51</xdr:row>
      <xdr:rowOff>0</xdr:rowOff>
    </xdr:from>
    <xdr:to>
      <xdr:col>40</xdr:col>
      <xdr:colOff>112058</xdr:colOff>
      <xdr:row>71</xdr:row>
      <xdr:rowOff>33618</xdr:rowOff>
    </xdr:to>
    <xdr:graphicFrame macro="">
      <xdr:nvGraphicFramePr>
        <xdr:cNvPr id="17" name="차트 16">
          <a:extLst>
            <a:ext uri="{FF2B5EF4-FFF2-40B4-BE49-F238E27FC236}">
              <a16:creationId xmlns:a16="http://schemas.microsoft.com/office/drawing/2014/main" id="{282C171B-D738-497B-9A3D-60FF4D6C1D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60AC6-118E-4123-8E94-4B1D39A902AE}">
  <dimension ref="B3:AH41"/>
  <sheetViews>
    <sheetView tabSelected="1"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L24" sqref="L24"/>
    </sheetView>
  </sheetViews>
  <sheetFormatPr defaultColWidth="9" defaultRowHeight="13.8" x14ac:dyDescent="0.4"/>
  <cols>
    <col min="1" max="1" width="9" style="1"/>
    <col min="2" max="2" width="21.69921875" style="1" customWidth="1"/>
    <col min="3" max="27" width="6.3984375" style="1" bestFit="1" customWidth="1"/>
    <col min="28" max="32" width="6.3984375" style="1" customWidth="1"/>
    <col min="33" max="16384" width="9" style="1"/>
  </cols>
  <sheetData>
    <row r="3" spans="2:34" x14ac:dyDescent="0.4">
      <c r="B3" s="12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H3" s="10"/>
    </row>
    <row r="4" spans="2:34" ht="21.6" customHeight="1" thickBot="1" x14ac:dyDescent="0.45">
      <c r="B4" s="23" t="s">
        <v>39</v>
      </c>
      <c r="C4" s="22" t="s">
        <v>38</v>
      </c>
      <c r="D4" s="22" t="s">
        <v>37</v>
      </c>
      <c r="E4" s="22" t="s">
        <v>36</v>
      </c>
      <c r="F4" s="22" t="s">
        <v>35</v>
      </c>
      <c r="G4" s="22" t="s">
        <v>34</v>
      </c>
      <c r="H4" s="22" t="s">
        <v>33</v>
      </c>
      <c r="I4" s="22" t="s">
        <v>32</v>
      </c>
      <c r="J4" s="22" t="s">
        <v>31</v>
      </c>
      <c r="K4" s="22" t="s">
        <v>30</v>
      </c>
      <c r="L4" s="22" t="s">
        <v>29</v>
      </c>
      <c r="M4" s="22" t="s">
        <v>28</v>
      </c>
      <c r="N4" s="22" t="s">
        <v>27</v>
      </c>
      <c r="O4" s="22" t="s">
        <v>26</v>
      </c>
      <c r="P4" s="22" t="s">
        <v>25</v>
      </c>
      <c r="Q4" s="22" t="s">
        <v>24</v>
      </c>
      <c r="R4" s="22" t="s">
        <v>23</v>
      </c>
      <c r="S4" s="22" t="s">
        <v>22</v>
      </c>
      <c r="T4" s="22" t="s">
        <v>21</v>
      </c>
      <c r="U4" s="22" t="s">
        <v>20</v>
      </c>
      <c r="V4" s="22" t="s">
        <v>19</v>
      </c>
      <c r="W4" s="22" t="s">
        <v>18</v>
      </c>
      <c r="X4" s="22" t="s">
        <v>17</v>
      </c>
      <c r="Y4" s="22" t="s">
        <v>16</v>
      </c>
      <c r="Z4" s="22" t="s">
        <v>15</v>
      </c>
      <c r="AA4" s="22" t="s">
        <v>14</v>
      </c>
      <c r="AB4" s="22" t="s">
        <v>13</v>
      </c>
      <c r="AC4" s="22" t="s">
        <v>40</v>
      </c>
      <c r="AD4" s="22" t="s">
        <v>41</v>
      </c>
      <c r="AE4" s="22" t="s">
        <v>42</v>
      </c>
      <c r="AF4" s="19"/>
    </row>
    <row r="5" spans="2:34" ht="21.6" customHeight="1" thickTop="1" x14ac:dyDescent="0.4">
      <c r="B5" s="20" t="s">
        <v>12</v>
      </c>
      <c r="C5" s="21">
        <v>80565</v>
      </c>
      <c r="D5" s="21">
        <v>78920</v>
      </c>
      <c r="E5" s="21">
        <v>76635</v>
      </c>
      <c r="F5" s="21">
        <f>309317-E5-D5-C5</f>
        <v>73197</v>
      </c>
      <c r="G5" s="21">
        <v>67947</v>
      </c>
      <c r="H5" s="21">
        <v>73711</v>
      </c>
      <c r="I5" s="21">
        <v>66009</v>
      </c>
      <c r="J5" s="21">
        <f>280598-I5-H5-G5</f>
        <v>72931</v>
      </c>
      <c r="K5" s="21">
        <v>81931</v>
      </c>
      <c r="L5" s="21">
        <v>76162</v>
      </c>
      <c r="M5" s="21">
        <v>76913</v>
      </c>
      <c r="N5" s="21">
        <f>313159-M5-L5-K5</f>
        <v>78153</v>
      </c>
      <c r="O5" s="21">
        <v>78890</v>
      </c>
      <c r="P5" s="21">
        <v>74876</v>
      </c>
      <c r="Q5" s="21">
        <v>76681</v>
      </c>
      <c r="R5" s="21">
        <f>316299-Q5-P5-O5</f>
        <v>85852</v>
      </c>
      <c r="S5" s="21">
        <v>77802</v>
      </c>
      <c r="T5" s="21">
        <v>76418</v>
      </c>
      <c r="U5" s="21">
        <v>73101</v>
      </c>
      <c r="V5" s="21">
        <f>323727-U5-T5-S5</f>
        <v>96406</v>
      </c>
      <c r="W5" s="21">
        <v>79156</v>
      </c>
      <c r="X5" s="21">
        <v>59177</v>
      </c>
      <c r="Y5" s="21">
        <v>63217</v>
      </c>
      <c r="Z5" s="21">
        <f>277578-Y5-X5-W5</f>
        <v>76028</v>
      </c>
      <c r="AA5" s="21">
        <v>90783</v>
      </c>
      <c r="AB5" s="21">
        <v>106256</v>
      </c>
      <c r="AC5" s="21">
        <v>96326</v>
      </c>
      <c r="AD5" s="21">
        <f>406292-AC5-AB5-AA5</f>
        <v>112927</v>
      </c>
      <c r="AE5" s="21">
        <v>102503</v>
      </c>
      <c r="AF5" s="13"/>
      <c r="AG5" s="4"/>
    </row>
    <row r="6" spans="2:34" ht="21.6" customHeight="1" x14ac:dyDescent="0.4">
      <c r="B6" s="6" t="s">
        <v>11</v>
      </c>
      <c r="C6" s="7">
        <v>73442</v>
      </c>
      <c r="D6" s="7">
        <v>68612</v>
      </c>
      <c r="E6" s="7">
        <v>67003</v>
      </c>
      <c r="F6" s="7">
        <f>271355-E6-D6-C6</f>
        <v>62298</v>
      </c>
      <c r="G6" s="7">
        <v>60383</v>
      </c>
      <c r="H6" s="7">
        <v>64236</v>
      </c>
      <c r="I6" s="7">
        <v>59089</v>
      </c>
      <c r="J6" s="7">
        <f>247638-I6-H6-G6</f>
        <v>63930</v>
      </c>
      <c r="K6" s="7">
        <v>74025</v>
      </c>
      <c r="L6" s="7">
        <v>68119</v>
      </c>
      <c r="M6" s="7">
        <v>69356</v>
      </c>
      <c r="N6" s="7">
        <f>281881-M6-L6-K6</f>
        <v>70381</v>
      </c>
      <c r="O6" s="7">
        <v>71922</v>
      </c>
      <c r="P6" s="7">
        <v>69620</v>
      </c>
      <c r="Q6" s="7">
        <v>70006</v>
      </c>
      <c r="R6" s="7">
        <f>290811-Q6-P6-O6</f>
        <v>79263</v>
      </c>
      <c r="S6" s="7">
        <v>70445</v>
      </c>
      <c r="T6" s="7">
        <v>68924</v>
      </c>
      <c r="U6" s="7">
        <v>66395</v>
      </c>
      <c r="V6" s="7">
        <f>293526-U6-T6-S6</f>
        <v>87762</v>
      </c>
      <c r="W6" s="7">
        <v>70798</v>
      </c>
      <c r="X6" s="7">
        <v>51044</v>
      </c>
      <c r="Y6" s="7">
        <v>55615</v>
      </c>
      <c r="Z6" s="7">
        <f>245885-Y6-X6-W6</f>
        <v>68428</v>
      </c>
      <c r="AA6" s="7">
        <v>80920</v>
      </c>
      <c r="AB6" s="7">
        <v>94749</v>
      </c>
      <c r="AC6" s="7">
        <v>83320</v>
      </c>
      <c r="AD6" s="7">
        <f>356419-AC6-AB6-AA6</f>
        <v>97430</v>
      </c>
      <c r="AE6" s="7">
        <v>87445</v>
      </c>
      <c r="AF6" s="13"/>
      <c r="AG6" s="4"/>
    </row>
    <row r="7" spans="2:34" ht="21.6" customHeight="1" x14ac:dyDescent="0.4">
      <c r="B7" s="6" t="s">
        <v>10</v>
      </c>
      <c r="C7" s="7">
        <f t="shared" ref="C7:Z7" si="0">C5-C6</f>
        <v>7123</v>
      </c>
      <c r="D7" s="7">
        <f t="shared" si="0"/>
        <v>10308</v>
      </c>
      <c r="E7" s="7">
        <f t="shared" si="0"/>
        <v>9632</v>
      </c>
      <c r="F7" s="7">
        <f t="shared" si="0"/>
        <v>10899</v>
      </c>
      <c r="G7" s="7">
        <f t="shared" si="0"/>
        <v>7564</v>
      </c>
      <c r="H7" s="7">
        <f t="shared" si="0"/>
        <v>9475</v>
      </c>
      <c r="I7" s="7">
        <f t="shared" si="0"/>
        <v>6920</v>
      </c>
      <c r="J7" s="7">
        <f t="shared" si="0"/>
        <v>9001</v>
      </c>
      <c r="K7" s="7">
        <f t="shared" si="0"/>
        <v>7906</v>
      </c>
      <c r="L7" s="7">
        <f t="shared" si="0"/>
        <v>8043</v>
      </c>
      <c r="M7" s="7">
        <f t="shared" si="0"/>
        <v>7557</v>
      </c>
      <c r="N7" s="7">
        <f t="shared" si="0"/>
        <v>7772</v>
      </c>
      <c r="O7" s="7">
        <f t="shared" si="0"/>
        <v>6968</v>
      </c>
      <c r="P7" s="7">
        <f t="shared" si="0"/>
        <v>5256</v>
      </c>
      <c r="Q7" s="7">
        <f t="shared" si="0"/>
        <v>6675</v>
      </c>
      <c r="R7" s="7">
        <f t="shared" si="0"/>
        <v>6589</v>
      </c>
      <c r="S7" s="7">
        <f t="shared" si="0"/>
        <v>7357</v>
      </c>
      <c r="T7" s="7">
        <f t="shared" si="0"/>
        <v>7494</v>
      </c>
      <c r="U7" s="7">
        <f t="shared" si="0"/>
        <v>6706</v>
      </c>
      <c r="V7" s="7">
        <f t="shared" si="0"/>
        <v>8644</v>
      </c>
      <c r="W7" s="7">
        <f t="shared" si="0"/>
        <v>8358</v>
      </c>
      <c r="X7" s="7">
        <f t="shared" si="0"/>
        <v>8133</v>
      </c>
      <c r="Y7" s="7">
        <f t="shared" si="0"/>
        <v>7602</v>
      </c>
      <c r="Z7" s="7">
        <f t="shared" si="0"/>
        <v>7600</v>
      </c>
      <c r="AA7" s="7">
        <v>9863</v>
      </c>
      <c r="AB7" s="7">
        <v>11506</v>
      </c>
      <c r="AC7" s="7">
        <f>AC5-AC6</f>
        <v>13006</v>
      </c>
      <c r="AD7" s="7">
        <f t="shared" ref="AD7:AE7" si="1">AD5-AD6</f>
        <v>15497</v>
      </c>
      <c r="AE7" s="7">
        <f t="shared" si="1"/>
        <v>15058</v>
      </c>
      <c r="AF7" s="13"/>
    </row>
    <row r="8" spans="2:34" ht="21.6" customHeight="1" x14ac:dyDescent="0.4">
      <c r="B8" s="6" t="s">
        <v>9</v>
      </c>
      <c r="C8" s="9">
        <f t="shared" ref="C8:AB8" si="2">C7/C5</f>
        <v>8.8413082604108489E-2</v>
      </c>
      <c r="D8" s="9">
        <f t="shared" si="2"/>
        <v>0.13061327927014699</v>
      </c>
      <c r="E8" s="9">
        <f t="shared" si="2"/>
        <v>0.1256866966790631</v>
      </c>
      <c r="F8" s="9">
        <f t="shared" si="2"/>
        <v>0.14889954506332226</v>
      </c>
      <c r="G8" s="9">
        <f t="shared" si="2"/>
        <v>0.11132205984075824</v>
      </c>
      <c r="H8" s="9">
        <f t="shared" si="2"/>
        <v>0.12854255131527181</v>
      </c>
      <c r="I8" s="9">
        <f t="shared" si="2"/>
        <v>0.10483418927721977</v>
      </c>
      <c r="J8" s="9">
        <f t="shared" si="2"/>
        <v>0.12341802525674953</v>
      </c>
      <c r="K8" s="9">
        <f t="shared" si="2"/>
        <v>9.6495831858515096E-2</v>
      </c>
      <c r="L8" s="9">
        <f t="shared" si="2"/>
        <v>0.10560384443685827</v>
      </c>
      <c r="M8" s="9">
        <f t="shared" si="2"/>
        <v>9.8253871257134681E-2</v>
      </c>
      <c r="N8" s="9">
        <f t="shared" si="2"/>
        <v>9.9445958568449067E-2</v>
      </c>
      <c r="O8" s="9">
        <f t="shared" si="2"/>
        <v>8.8325516542020532E-2</v>
      </c>
      <c r="P8" s="9">
        <f t="shared" si="2"/>
        <v>7.0196057481703086E-2</v>
      </c>
      <c r="Q8" s="9">
        <f t="shared" si="2"/>
        <v>8.7048943023695563E-2</v>
      </c>
      <c r="R8" s="9">
        <f t="shared" si="2"/>
        <v>7.6748357638727116E-2</v>
      </c>
      <c r="S8" s="9">
        <f t="shared" si="2"/>
        <v>9.4560551142644153E-2</v>
      </c>
      <c r="T8" s="9">
        <f t="shared" si="2"/>
        <v>9.8065900704022615E-2</v>
      </c>
      <c r="U8" s="9">
        <f t="shared" si="2"/>
        <v>9.1736091161543618E-2</v>
      </c>
      <c r="V8" s="9">
        <f t="shared" si="2"/>
        <v>8.9662469140924836E-2</v>
      </c>
      <c r="W8" s="9">
        <f t="shared" si="2"/>
        <v>0.10558896356561726</v>
      </c>
      <c r="X8" s="9">
        <f t="shared" si="2"/>
        <v>0.13743515217060681</v>
      </c>
      <c r="Y8" s="9">
        <f t="shared" si="2"/>
        <v>0.12025246373602037</v>
      </c>
      <c r="Z8" s="9">
        <f t="shared" si="2"/>
        <v>9.9963171463145151E-2</v>
      </c>
      <c r="AA8" s="9">
        <f t="shared" si="2"/>
        <v>0.10864368879636055</v>
      </c>
      <c r="AB8" s="9">
        <f t="shared" si="2"/>
        <v>0.10828564975154344</v>
      </c>
      <c r="AC8" s="9">
        <f t="shared" ref="AC8" si="3">AC7/AC5</f>
        <v>0.13502065901210472</v>
      </c>
      <c r="AD8" s="9">
        <f t="shared" ref="AD8" si="4">AD7/AD5</f>
        <v>0.13723024608818085</v>
      </c>
      <c r="AE8" s="9">
        <f t="shared" ref="AE8" si="5">AE7/AE5</f>
        <v>0.14690301747265933</v>
      </c>
      <c r="AF8" s="14"/>
      <c r="AG8" s="4"/>
    </row>
    <row r="9" spans="2:34" ht="21.6" customHeight="1" x14ac:dyDescent="0.4">
      <c r="B9" s="6" t="s">
        <v>8</v>
      </c>
      <c r="C9" s="7">
        <v>3709</v>
      </c>
      <c r="D9" s="7">
        <v>3893</v>
      </c>
      <c r="E9" s="7">
        <v>3901</v>
      </c>
      <c r="F9" s="7">
        <f>15829-E9-D9-C9</f>
        <v>4326</v>
      </c>
      <c r="G9" s="7">
        <v>3814</v>
      </c>
      <c r="H9" s="7">
        <v>4222</v>
      </c>
      <c r="I9" s="7">
        <v>3710</v>
      </c>
      <c r="J9" s="7">
        <f>16282-I9-H9-G9</f>
        <v>4536</v>
      </c>
      <c r="K9" s="7">
        <v>4144</v>
      </c>
      <c r="L9" s="7">
        <v>4323</v>
      </c>
      <c r="M9" s="7">
        <v>4348</v>
      </c>
      <c r="N9" s="7">
        <f>17682-M9-L9-K9</f>
        <v>4867</v>
      </c>
      <c r="O9" s="7">
        <v>4434</v>
      </c>
      <c r="P9" s="7">
        <v>3316</v>
      </c>
      <c r="Q9" s="7">
        <v>3654</v>
      </c>
      <c r="R9" s="7">
        <f>12892-Q9-P9-O9</f>
        <v>1488</v>
      </c>
      <c r="S9" s="7">
        <v>3014</v>
      </c>
      <c r="T9" s="7">
        <v>3026</v>
      </c>
      <c r="U9" s="7">
        <v>3118</v>
      </c>
      <c r="V9" s="7">
        <f>12686-U9-T9-S9</f>
        <v>3528</v>
      </c>
      <c r="W9" s="7">
        <v>3256</v>
      </c>
      <c r="X9" s="7">
        <v>2549</v>
      </c>
      <c r="Y9" s="7">
        <v>3212</v>
      </c>
      <c r="Z9" s="7">
        <f>12973-Y9-X9-W9</f>
        <v>3956</v>
      </c>
      <c r="AA9" s="7">
        <v>3548</v>
      </c>
      <c r="AB9" s="7">
        <v>3386</v>
      </c>
      <c r="AC9" s="7">
        <v>3309</v>
      </c>
      <c r="AD9" s="7">
        <f>14423-AC9-AB9-AA9</f>
        <v>4180</v>
      </c>
      <c r="AE9" s="7">
        <v>3258</v>
      </c>
      <c r="AF9" s="13"/>
      <c r="AG9" s="4"/>
    </row>
    <row r="10" spans="2:34" s="18" customFormat="1" ht="21.6" customHeight="1" x14ac:dyDescent="0.4">
      <c r="B10" s="16" t="s">
        <v>7</v>
      </c>
      <c r="C10" s="9">
        <f t="shared" ref="C10:AB10" si="6">C9/C5</f>
        <v>4.6037361136970149E-2</v>
      </c>
      <c r="D10" s="9">
        <f t="shared" si="6"/>
        <v>4.9328433857070454E-2</v>
      </c>
      <c r="E10" s="9">
        <f t="shared" si="6"/>
        <v>5.0903634109740983E-2</v>
      </c>
      <c r="F10" s="9">
        <f t="shared" si="6"/>
        <v>5.9100782818967988E-2</v>
      </c>
      <c r="G10" s="9">
        <f t="shared" si="6"/>
        <v>5.6131985223777353E-2</v>
      </c>
      <c r="H10" s="9">
        <f t="shared" si="6"/>
        <v>5.7277746876314255E-2</v>
      </c>
      <c r="I10" s="9">
        <f t="shared" si="6"/>
        <v>5.6204456967989216E-2</v>
      </c>
      <c r="J10" s="9">
        <f t="shared" si="6"/>
        <v>6.2195774087836449E-2</v>
      </c>
      <c r="K10" s="9">
        <f t="shared" si="6"/>
        <v>5.0579145866643881E-2</v>
      </c>
      <c r="L10" s="9">
        <f t="shared" si="6"/>
        <v>5.6760589270239754E-2</v>
      </c>
      <c r="M10" s="9">
        <f t="shared" si="6"/>
        <v>5.6531405614135451E-2</v>
      </c>
      <c r="N10" s="9">
        <f t="shared" si="6"/>
        <v>6.2275280539454657E-2</v>
      </c>
      <c r="O10" s="9">
        <f t="shared" si="6"/>
        <v>5.6204842185321333E-2</v>
      </c>
      <c r="P10" s="9">
        <f t="shared" si="6"/>
        <v>4.428655376889791E-2</v>
      </c>
      <c r="Q10" s="9">
        <f t="shared" si="6"/>
        <v>4.7651960720387056E-2</v>
      </c>
      <c r="R10" s="9">
        <f t="shared" si="6"/>
        <v>1.733215300750128E-2</v>
      </c>
      <c r="S10" s="9">
        <f t="shared" si="6"/>
        <v>3.8739364026631709E-2</v>
      </c>
      <c r="T10" s="9">
        <f t="shared" si="6"/>
        <v>3.95980004710932E-2</v>
      </c>
      <c r="U10" s="9">
        <f t="shared" si="6"/>
        <v>4.2653315276124815E-2</v>
      </c>
      <c r="V10" s="9">
        <f t="shared" si="6"/>
        <v>3.6595232661867517E-2</v>
      </c>
      <c r="W10" s="9">
        <f t="shared" si="6"/>
        <v>4.1133963312951639E-2</v>
      </c>
      <c r="X10" s="9">
        <f t="shared" si="6"/>
        <v>4.3074167328522907E-2</v>
      </c>
      <c r="Y10" s="9">
        <f t="shared" si="6"/>
        <v>5.0809117800591615E-2</v>
      </c>
      <c r="Z10" s="9">
        <f t="shared" si="6"/>
        <v>5.2033461356342403E-2</v>
      </c>
      <c r="AA10" s="9">
        <f t="shared" si="6"/>
        <v>3.9082207021138321E-2</v>
      </c>
      <c r="AB10" s="9">
        <f t="shared" si="6"/>
        <v>3.1866435777744319E-2</v>
      </c>
      <c r="AC10" s="9">
        <f t="shared" ref="AC10" si="7">AC9/AC5</f>
        <v>3.4352096007308514E-2</v>
      </c>
      <c r="AD10" s="9">
        <f t="shared" ref="AD10" si="8">AD9/AD5</f>
        <v>3.7015062828198747E-2</v>
      </c>
      <c r="AE10" s="9">
        <f t="shared" ref="AE10" si="9">AE9/AE5</f>
        <v>3.1784435577495294E-2</v>
      </c>
      <c r="AF10" s="14"/>
      <c r="AG10" s="17"/>
    </row>
    <row r="11" spans="2:34" ht="21.6" customHeight="1" x14ac:dyDescent="0.4">
      <c r="B11" s="6" t="s">
        <v>6</v>
      </c>
      <c r="C11" s="7">
        <f t="shared" ref="C11:Y11" si="10">C7-C9</f>
        <v>3414</v>
      </c>
      <c r="D11" s="7">
        <f t="shared" si="10"/>
        <v>6415</v>
      </c>
      <c r="E11" s="7">
        <f t="shared" si="10"/>
        <v>5731</v>
      </c>
      <c r="F11" s="7">
        <f t="shared" si="10"/>
        <v>6573</v>
      </c>
      <c r="G11" s="7">
        <f t="shared" si="10"/>
        <v>3750</v>
      </c>
      <c r="H11" s="7">
        <f t="shared" si="10"/>
        <v>5253</v>
      </c>
      <c r="I11" s="7">
        <f t="shared" si="10"/>
        <v>3210</v>
      </c>
      <c r="J11" s="7">
        <f t="shared" si="10"/>
        <v>4465</v>
      </c>
      <c r="K11" s="7">
        <f t="shared" si="10"/>
        <v>3762</v>
      </c>
      <c r="L11" s="7">
        <f t="shared" si="10"/>
        <v>3720</v>
      </c>
      <c r="M11" s="7">
        <f t="shared" si="10"/>
        <v>3209</v>
      </c>
      <c r="N11" s="7">
        <f t="shared" si="10"/>
        <v>2905</v>
      </c>
      <c r="O11" s="7">
        <f t="shared" si="10"/>
        <v>2534</v>
      </c>
      <c r="P11" s="7">
        <f t="shared" si="10"/>
        <v>1940</v>
      </c>
      <c r="Q11" s="7">
        <f t="shared" si="10"/>
        <v>3021</v>
      </c>
      <c r="R11" s="7">
        <f t="shared" si="10"/>
        <v>5101</v>
      </c>
      <c r="S11" s="7">
        <f t="shared" si="10"/>
        <v>4343</v>
      </c>
      <c r="T11" s="7">
        <f t="shared" si="10"/>
        <v>4468</v>
      </c>
      <c r="U11" s="7">
        <f t="shared" si="10"/>
        <v>3588</v>
      </c>
      <c r="V11" s="7">
        <f t="shared" si="10"/>
        <v>5116</v>
      </c>
      <c r="W11" s="7">
        <f t="shared" si="10"/>
        <v>5102</v>
      </c>
      <c r="X11" s="7">
        <f t="shared" si="10"/>
        <v>5584</v>
      </c>
      <c r="Y11" s="7">
        <f t="shared" si="10"/>
        <v>4390</v>
      </c>
      <c r="Z11" s="7">
        <f>18718-Y11-X11-W11</f>
        <v>3642</v>
      </c>
      <c r="AA11" s="7">
        <v>6314</v>
      </c>
      <c r="AB11" s="7">
        <v>8120</v>
      </c>
      <c r="AC11" s="7">
        <f>AC7-AC9</f>
        <v>9697</v>
      </c>
      <c r="AD11" s="7">
        <f t="shared" ref="AD11:AE11" si="11">AD7-AD9</f>
        <v>11317</v>
      </c>
      <c r="AE11" s="7">
        <f t="shared" si="11"/>
        <v>11800</v>
      </c>
      <c r="AF11" s="13"/>
      <c r="AG11" s="4"/>
    </row>
    <row r="12" spans="2:34" ht="21.6" customHeight="1" x14ac:dyDescent="0.4">
      <c r="B12" s="6" t="s">
        <v>5</v>
      </c>
      <c r="C12" s="9">
        <f t="shared" ref="C12:AB12" si="12">C11/C5</f>
        <v>4.2375721467138333E-2</v>
      </c>
      <c r="D12" s="9">
        <f t="shared" si="12"/>
        <v>8.128484541307654E-2</v>
      </c>
      <c r="E12" s="9">
        <f t="shared" si="12"/>
        <v>7.4783062569322115E-2</v>
      </c>
      <c r="F12" s="9">
        <f t="shared" si="12"/>
        <v>8.9798762244354277E-2</v>
      </c>
      <c r="G12" s="9">
        <f t="shared" si="12"/>
        <v>5.5190074616980882E-2</v>
      </c>
      <c r="H12" s="9">
        <f t="shared" si="12"/>
        <v>7.1264804438957552E-2</v>
      </c>
      <c r="I12" s="9">
        <f t="shared" si="12"/>
        <v>4.862973230923056E-2</v>
      </c>
      <c r="J12" s="9">
        <f t="shared" si="12"/>
        <v>6.1222251168913083E-2</v>
      </c>
      <c r="K12" s="9">
        <f t="shared" si="12"/>
        <v>4.5916685991871209E-2</v>
      </c>
      <c r="L12" s="9">
        <f t="shared" si="12"/>
        <v>4.8843255166618527E-2</v>
      </c>
      <c r="M12" s="9">
        <f t="shared" si="12"/>
        <v>4.172246564299923E-2</v>
      </c>
      <c r="N12" s="9">
        <f t="shared" si="12"/>
        <v>3.717067802899441E-2</v>
      </c>
      <c r="O12" s="9">
        <f t="shared" si="12"/>
        <v>3.21206743566992E-2</v>
      </c>
      <c r="P12" s="9">
        <f t="shared" si="12"/>
        <v>2.5909503712805173E-2</v>
      </c>
      <c r="Q12" s="9">
        <f t="shared" si="12"/>
        <v>3.9396982303308514E-2</v>
      </c>
      <c r="R12" s="9">
        <f t="shared" si="12"/>
        <v>5.9416204631225829E-2</v>
      </c>
      <c r="S12" s="9">
        <f t="shared" si="12"/>
        <v>5.5821187116012444E-2</v>
      </c>
      <c r="T12" s="9">
        <f t="shared" si="12"/>
        <v>5.8467900232929415E-2</v>
      </c>
      <c r="U12" s="9">
        <f t="shared" si="12"/>
        <v>4.9082775885418803E-2</v>
      </c>
      <c r="V12" s="9">
        <f t="shared" si="12"/>
        <v>5.3067236479057318E-2</v>
      </c>
      <c r="W12" s="9">
        <f t="shared" si="12"/>
        <v>6.4455000252665623E-2</v>
      </c>
      <c r="X12" s="9">
        <f t="shared" si="12"/>
        <v>9.4360984842083911E-2</v>
      </c>
      <c r="Y12" s="9">
        <f t="shared" si="12"/>
        <v>6.9443345935428766E-2</v>
      </c>
      <c r="Z12" s="9">
        <f t="shared" si="12"/>
        <v>4.79034040090493E-2</v>
      </c>
      <c r="AA12" s="9">
        <f t="shared" si="12"/>
        <v>6.955046649703138E-2</v>
      </c>
      <c r="AB12" s="9">
        <f t="shared" si="12"/>
        <v>7.6419213973799124E-2</v>
      </c>
      <c r="AC12" s="9">
        <f t="shared" ref="AC12" si="13">AC11/AC5</f>
        <v>0.10066856300479621</v>
      </c>
      <c r="AD12" s="9">
        <f t="shared" ref="AD12" si="14">AD11/AD5</f>
        <v>0.10021518325998212</v>
      </c>
      <c r="AE12" s="9">
        <f t="shared" ref="AE12" si="15">AE11/AE5</f>
        <v>0.11511858189516404</v>
      </c>
      <c r="AF12" s="14"/>
      <c r="AG12" s="4"/>
    </row>
    <row r="13" spans="2:34" ht="21.6" customHeight="1" x14ac:dyDescent="0.4">
      <c r="B13" s="6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13"/>
    </row>
    <row r="14" spans="2:34" ht="21.6" customHeight="1" x14ac:dyDescent="0.4">
      <c r="B14" s="8" t="s">
        <v>4</v>
      </c>
      <c r="C14" s="7">
        <v>1047</v>
      </c>
      <c r="D14" s="7">
        <v>1021</v>
      </c>
      <c r="E14" s="7">
        <v>1040</v>
      </c>
      <c r="F14" s="7">
        <v>1015</v>
      </c>
      <c r="G14" s="7">
        <v>811</v>
      </c>
      <c r="H14" s="7">
        <v>784</v>
      </c>
      <c r="I14" s="7">
        <v>808</v>
      </c>
      <c r="J14" s="7">
        <v>803</v>
      </c>
      <c r="K14" s="7">
        <v>881</v>
      </c>
      <c r="L14" s="7">
        <v>870</v>
      </c>
      <c r="M14" s="7">
        <v>878</v>
      </c>
      <c r="N14" s="7">
        <v>902</v>
      </c>
      <c r="O14" s="7">
        <v>942</v>
      </c>
      <c r="P14" s="7">
        <v>1022</v>
      </c>
      <c r="Q14" s="7">
        <v>1059</v>
      </c>
      <c r="R14" s="7">
        <v>1080</v>
      </c>
      <c r="S14" s="7">
        <v>1105</v>
      </c>
      <c r="T14" s="7">
        <v>1145</v>
      </c>
      <c r="U14" s="7">
        <v>1139</v>
      </c>
      <c r="V14" s="7">
        <v>1263</v>
      </c>
      <c r="W14" s="7">
        <v>1276</v>
      </c>
      <c r="X14" s="7">
        <v>1197</v>
      </c>
      <c r="Y14" s="7">
        <v>1054</v>
      </c>
      <c r="Z14" s="7">
        <v>999</v>
      </c>
      <c r="AA14" s="7">
        <v>1021</v>
      </c>
      <c r="AB14" s="7">
        <v>1198</v>
      </c>
      <c r="AC14" s="7">
        <v>1262</v>
      </c>
      <c r="AD14" s="7">
        <v>1352</v>
      </c>
      <c r="AE14" s="7">
        <v>1357</v>
      </c>
      <c r="AF14" s="13"/>
      <c r="AG14" s="4"/>
    </row>
    <row r="15" spans="2:34" ht="21.6" customHeight="1" x14ac:dyDescent="0.4">
      <c r="B15" s="8" t="s">
        <v>3</v>
      </c>
      <c r="C15" s="7">
        <v>1538</v>
      </c>
      <c r="D15" s="7">
        <v>1505</v>
      </c>
      <c r="E15" s="7">
        <v>1488</v>
      </c>
      <c r="F15" s="7">
        <v>1483</v>
      </c>
      <c r="G15" s="7">
        <v>1389</v>
      </c>
      <c r="H15" s="7">
        <v>1387</v>
      </c>
      <c r="I15" s="7">
        <v>1383</v>
      </c>
      <c r="J15" s="7">
        <v>1378</v>
      </c>
      <c r="K15" s="7">
        <v>1376</v>
      </c>
      <c r="L15" s="7">
        <v>1407</v>
      </c>
      <c r="M15" s="7">
        <v>1418</v>
      </c>
      <c r="N15" s="7">
        <v>1413</v>
      </c>
      <c r="O15" s="7">
        <v>1438</v>
      </c>
      <c r="P15" s="7">
        <v>1386</v>
      </c>
      <c r="Q15" s="7">
        <v>1411</v>
      </c>
      <c r="R15" s="7">
        <v>1418</v>
      </c>
      <c r="S15" s="7">
        <v>1264</v>
      </c>
      <c r="T15" s="7">
        <v>1263</v>
      </c>
      <c r="U15" s="7">
        <v>1296</v>
      </c>
      <c r="V15" s="7">
        <v>1320</v>
      </c>
      <c r="W15" s="7">
        <v>1339</v>
      </c>
      <c r="X15" s="7">
        <v>1325</v>
      </c>
      <c r="Y15" s="7">
        <v>1309</v>
      </c>
      <c r="Z15" s="7">
        <v>1308</v>
      </c>
      <c r="AA15" s="7">
        <v>1495</v>
      </c>
      <c r="AB15" s="7">
        <v>1583</v>
      </c>
      <c r="AC15" s="7">
        <v>1615</v>
      </c>
      <c r="AD15" s="7">
        <v>1644</v>
      </c>
      <c r="AE15" s="7">
        <v>1683</v>
      </c>
      <c r="AF15" s="13"/>
      <c r="AG15" s="4"/>
      <c r="AH15" s="4"/>
    </row>
    <row r="16" spans="2:34" ht="21.6" customHeight="1" x14ac:dyDescent="0.4">
      <c r="B16" s="6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13"/>
    </row>
    <row r="17" spans="2:33" ht="21.6" customHeight="1" x14ac:dyDescent="0.4">
      <c r="B17" s="6" t="s">
        <v>2</v>
      </c>
      <c r="C17" s="5">
        <v>786</v>
      </c>
      <c r="D17" s="5">
        <v>693</v>
      </c>
      <c r="E17" s="5">
        <v>701</v>
      </c>
      <c r="F17" s="5">
        <v>780</v>
      </c>
      <c r="G17" s="5">
        <v>653</v>
      </c>
      <c r="H17" s="5">
        <v>667</v>
      </c>
      <c r="I17" s="5">
        <v>683</v>
      </c>
      <c r="J17" s="5">
        <v>684</v>
      </c>
      <c r="K17" s="5">
        <v>690</v>
      </c>
      <c r="L17" s="5">
        <v>703</v>
      </c>
      <c r="M17" s="5">
        <v>706</v>
      </c>
      <c r="N17" s="5">
        <v>704</v>
      </c>
      <c r="O17" s="5">
        <v>750</v>
      </c>
      <c r="P17" s="5">
        <v>765</v>
      </c>
      <c r="Q17" s="5">
        <v>766</v>
      </c>
      <c r="R17" s="5">
        <v>763</v>
      </c>
      <c r="S17" s="5">
        <v>734</v>
      </c>
      <c r="T17" s="5">
        <v>734</v>
      </c>
      <c r="U17" s="5">
        <v>745</v>
      </c>
      <c r="V17" s="5">
        <v>742</v>
      </c>
      <c r="W17" s="5">
        <v>721</v>
      </c>
      <c r="X17" s="5">
        <v>706</v>
      </c>
      <c r="Y17" s="5">
        <v>695</v>
      </c>
      <c r="Z17" s="5">
        <v>663</v>
      </c>
      <c r="AA17" s="5">
        <v>936</v>
      </c>
      <c r="AB17" s="5">
        <v>1053</v>
      </c>
      <c r="AC17" s="5">
        <v>1092</v>
      </c>
      <c r="AD17" s="5">
        <v>1102</v>
      </c>
      <c r="AE17" s="5">
        <v>1154</v>
      </c>
      <c r="AF17" s="15"/>
      <c r="AG17" s="4"/>
    </row>
    <row r="18" spans="2:33" ht="21.6" customHeight="1" x14ac:dyDescent="0.4">
      <c r="B18" s="6" t="s">
        <v>1</v>
      </c>
      <c r="C18" s="5">
        <v>989</v>
      </c>
      <c r="D18" s="5">
        <v>949</v>
      </c>
      <c r="E18" s="5">
        <v>918</v>
      </c>
      <c r="F18" s="5">
        <v>860</v>
      </c>
      <c r="G18" s="5">
        <v>766</v>
      </c>
      <c r="H18" s="5">
        <v>723</v>
      </c>
      <c r="I18" s="5">
        <v>697</v>
      </c>
      <c r="J18" s="5">
        <v>763</v>
      </c>
      <c r="K18" s="5">
        <v>727</v>
      </c>
      <c r="L18" s="5">
        <v>709</v>
      </c>
      <c r="M18" s="5">
        <v>783</v>
      </c>
      <c r="N18" s="5">
        <v>897</v>
      </c>
      <c r="O18" s="5">
        <v>954</v>
      </c>
      <c r="P18" s="5">
        <v>957</v>
      </c>
      <c r="Q18" s="5">
        <v>962</v>
      </c>
      <c r="R18" s="5">
        <v>912</v>
      </c>
      <c r="S18" s="5">
        <v>862</v>
      </c>
      <c r="T18" s="5">
        <v>1666</v>
      </c>
      <c r="U18" s="5">
        <v>1785</v>
      </c>
      <c r="V18" s="5">
        <v>881</v>
      </c>
      <c r="W18" s="5">
        <v>922</v>
      </c>
      <c r="X18" s="5">
        <v>894</v>
      </c>
      <c r="Y18" s="5">
        <v>942</v>
      </c>
      <c r="Z18" s="5">
        <v>843</v>
      </c>
      <c r="AA18" s="5">
        <v>952</v>
      </c>
      <c r="AB18" s="5">
        <v>1189</v>
      </c>
      <c r="AC18" s="5">
        <v>1321</v>
      </c>
      <c r="AD18" s="5">
        <v>1532</v>
      </c>
      <c r="AE18" s="5">
        <v>1555</v>
      </c>
      <c r="AF18" s="15"/>
      <c r="AG18" s="4"/>
    </row>
    <row r="19" spans="2:33" ht="21.6" customHeight="1" x14ac:dyDescent="0.4">
      <c r="B19" s="6" t="s">
        <v>0</v>
      </c>
      <c r="C19" s="5">
        <v>5445</v>
      </c>
      <c r="D19" s="5">
        <v>5555</v>
      </c>
      <c r="E19" s="5">
        <v>5589</v>
      </c>
      <c r="F19" s="5">
        <v>5661</v>
      </c>
      <c r="G19" s="5">
        <v>6081</v>
      </c>
      <c r="H19" s="5">
        <v>5908</v>
      </c>
      <c r="I19" s="5">
        <v>5780</v>
      </c>
      <c r="J19" s="5">
        <v>5720</v>
      </c>
      <c r="K19" s="5">
        <v>5813</v>
      </c>
      <c r="L19" s="5">
        <v>5741</v>
      </c>
      <c r="M19" s="5">
        <v>5871</v>
      </c>
      <c r="N19" s="5">
        <v>5920</v>
      </c>
      <c r="O19" s="5">
        <v>6162</v>
      </c>
      <c r="P19" s="5">
        <v>5712</v>
      </c>
      <c r="Q19" s="5">
        <v>5926</v>
      </c>
      <c r="R19" s="5">
        <v>5681</v>
      </c>
      <c r="S19" s="5">
        <v>5320</v>
      </c>
      <c r="T19" s="5">
        <v>5342</v>
      </c>
      <c r="U19" s="5">
        <v>5546</v>
      </c>
      <c r="V19" s="5">
        <v>5582</v>
      </c>
      <c r="W19" s="5">
        <v>5406</v>
      </c>
      <c r="X19" s="5">
        <v>5323</v>
      </c>
      <c r="Y19" s="5">
        <v>5394</v>
      </c>
      <c r="Z19" s="5">
        <v>5199</v>
      </c>
      <c r="AA19" s="5">
        <v>5256</v>
      </c>
      <c r="AB19" s="5">
        <v>5351</v>
      </c>
      <c r="AC19" s="5">
        <v>5354</v>
      </c>
      <c r="AD19" s="5">
        <v>4886</v>
      </c>
      <c r="AE19" s="5">
        <v>5036</v>
      </c>
      <c r="AF19" s="15"/>
      <c r="AG19" s="4"/>
    </row>
    <row r="40" spans="15:15" x14ac:dyDescent="0.4">
      <c r="O40" s="3"/>
    </row>
    <row r="41" spans="15:15" x14ac:dyDescent="0.4">
      <c r="O41" s="2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2DF5B-1974-4E68-AA05-4C2AEA0B23D6}">
  <dimension ref="A1"/>
  <sheetViews>
    <sheetView topLeftCell="A25" zoomScale="85" zoomScaleNormal="85" workbookViewId="0">
      <selection activeCell="W45" sqref="W45"/>
    </sheetView>
  </sheetViews>
  <sheetFormatPr defaultRowHeight="17.399999999999999" x14ac:dyDescent="0.4"/>
  <sheetData/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미창석유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체리형부</dc:creator>
  <cp:lastModifiedBy>체리 형부</cp:lastModifiedBy>
  <dcterms:created xsi:type="dcterms:W3CDTF">2022-05-15T12:57:52Z</dcterms:created>
  <dcterms:modified xsi:type="dcterms:W3CDTF">2022-06-01T09:08:53Z</dcterms:modified>
</cp:coreProperties>
</file>